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Hallenturniere FCF\HT 2022\Spielpläne\"/>
    </mc:Choice>
  </mc:AlternateContent>
  <xr:revisionPtr revIDLastSave="0" documentId="13_ncr:1_{59FF8B1C-843F-45FA-A01C-0E06893F9FCA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Spielplan" sheetId="1" r:id="rId1"/>
    <sheet name="Tabelle (2)" sheetId="6" r:id="rId2"/>
    <sheet name="Tabelle" sheetId="2" r:id="rId3"/>
    <sheet name="Quittungen" sheetId="3" r:id="rId4"/>
    <sheet name="Kabinenbeschriftung" sheetId="4" r:id="rId5"/>
    <sheet name="Tabelle1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6" l="1"/>
  <c r="L28" i="6"/>
  <c r="J28" i="6"/>
  <c r="H28" i="6"/>
  <c r="A28" i="6"/>
  <c r="F18" i="6" s="1"/>
  <c r="A26" i="6"/>
  <c r="E18" i="6" s="1"/>
  <c r="A24" i="6"/>
  <c r="D18" i="6" s="1"/>
  <c r="A22" i="6"/>
  <c r="C18" i="6" s="1"/>
  <c r="A20" i="6"/>
  <c r="B18" i="6" s="1"/>
  <c r="L13" i="6"/>
  <c r="K13" i="6"/>
  <c r="J13" i="6"/>
  <c r="N13" i="6"/>
  <c r="I13" i="6"/>
  <c r="A13" i="6"/>
  <c r="F3" i="6" s="1"/>
  <c r="A11" i="6"/>
  <c r="E3" i="6" s="1"/>
  <c r="A9" i="6"/>
  <c r="D3" i="6" s="1"/>
  <c r="A7" i="6"/>
  <c r="C3" i="6" s="1"/>
  <c r="A5" i="6"/>
  <c r="B3" i="6" s="1"/>
  <c r="N28" i="6" l="1"/>
  <c r="M13" i="6"/>
  <c r="G28" i="6"/>
  <c r="G13" i="6"/>
  <c r="I28" i="6"/>
  <c r="H13" i="6"/>
  <c r="K28" i="6"/>
  <c r="C5" i="2"/>
  <c r="A5" i="2" l="1"/>
  <c r="H20" i="4" l="1"/>
  <c r="H18" i="4"/>
  <c r="A20" i="4"/>
  <c r="A18" i="4"/>
  <c r="H16" i="4"/>
  <c r="A16" i="4"/>
  <c r="H8" i="4"/>
  <c r="A8" i="4"/>
  <c r="H6" i="4"/>
  <c r="A6" i="4"/>
  <c r="H11" i="4"/>
  <c r="A11" i="4"/>
  <c r="H2" i="4"/>
  <c r="A2" i="4"/>
  <c r="H10" i="4"/>
  <c r="A10" i="4"/>
  <c r="H1" i="4"/>
  <c r="A1" i="4"/>
  <c r="E29" i="2" l="1"/>
  <c r="E28" i="2"/>
  <c r="D29" i="2"/>
  <c r="D28" i="2"/>
  <c r="C29" i="2"/>
  <c r="C28" i="2"/>
  <c r="B29" i="2"/>
  <c r="B28" i="2"/>
  <c r="F27" i="2"/>
  <c r="F26" i="2"/>
  <c r="D27" i="2"/>
  <c r="D26" i="2"/>
  <c r="C27" i="2"/>
  <c r="C26" i="2"/>
  <c r="B27" i="2"/>
  <c r="B26" i="2"/>
  <c r="F25" i="2"/>
  <c r="F24" i="2"/>
  <c r="E25" i="2"/>
  <c r="E24" i="2"/>
  <c r="C25" i="2"/>
  <c r="C24" i="2"/>
  <c r="J24" i="2" s="1"/>
  <c r="B25" i="2"/>
  <c r="B24" i="2"/>
  <c r="F23" i="2"/>
  <c r="F22" i="2"/>
  <c r="E23" i="2"/>
  <c r="E22" i="2"/>
  <c r="D23" i="2"/>
  <c r="D22" i="2"/>
  <c r="K22" i="2" s="1"/>
  <c r="B23" i="2"/>
  <c r="B22" i="2"/>
  <c r="F21" i="2"/>
  <c r="F20" i="2"/>
  <c r="E21" i="2"/>
  <c r="E20" i="2"/>
  <c r="D21" i="2"/>
  <c r="D20" i="2"/>
  <c r="C21" i="2"/>
  <c r="C20" i="2"/>
  <c r="E14" i="2"/>
  <c r="E13" i="2"/>
  <c r="D14" i="2"/>
  <c r="D13" i="2"/>
  <c r="C14" i="2"/>
  <c r="C13" i="2"/>
  <c r="J13" i="2" s="1"/>
  <c r="B14" i="2"/>
  <c r="B13" i="2"/>
  <c r="F12" i="2"/>
  <c r="F11" i="2"/>
  <c r="O11" i="2" s="1"/>
  <c r="D12" i="2"/>
  <c r="D11" i="2"/>
  <c r="C12" i="2"/>
  <c r="C11" i="2"/>
  <c r="B12" i="2"/>
  <c r="B11" i="2"/>
  <c r="F10" i="2"/>
  <c r="F9" i="2"/>
  <c r="O9" i="2" s="1"/>
  <c r="E10" i="2"/>
  <c r="E9" i="2"/>
  <c r="C10" i="2"/>
  <c r="C9" i="2"/>
  <c r="B10" i="2"/>
  <c r="B9" i="2"/>
  <c r="F8" i="2"/>
  <c r="F7" i="2"/>
  <c r="E8" i="2"/>
  <c r="E7" i="2"/>
  <c r="N7" i="2" s="1"/>
  <c r="D8" i="2"/>
  <c r="D7" i="2"/>
  <c r="B8" i="2"/>
  <c r="B7" i="2"/>
  <c r="F6" i="2"/>
  <c r="F5" i="2"/>
  <c r="E6" i="2"/>
  <c r="E5" i="2"/>
  <c r="Q32" i="1"/>
  <c r="D6" i="2"/>
  <c r="D5" i="2"/>
  <c r="C6" i="2"/>
  <c r="A22" i="2"/>
  <c r="C18" i="2" s="1"/>
  <c r="A28" i="2"/>
  <c r="F18" i="2" s="1"/>
  <c r="A26" i="2"/>
  <c r="E18" i="2" s="1"/>
  <c r="A24" i="2"/>
  <c r="D18" i="2" s="1"/>
  <c r="A20" i="2"/>
  <c r="B18" i="2" s="1"/>
  <c r="A13" i="2"/>
  <c r="F3" i="2" s="1"/>
  <c r="A11" i="2"/>
  <c r="E3" i="2" s="1"/>
  <c r="A9" i="2"/>
  <c r="D3" i="2" s="1"/>
  <c r="A7" i="2"/>
  <c r="C3" i="2" s="1"/>
  <c r="B3" i="2"/>
  <c r="M84" i="3"/>
  <c r="A84" i="3"/>
  <c r="M66" i="3"/>
  <c r="A66" i="3"/>
  <c r="M47" i="3"/>
  <c r="A47" i="3"/>
  <c r="M29" i="3"/>
  <c r="A29" i="3"/>
  <c r="M10" i="3"/>
  <c r="A10" i="3"/>
  <c r="M87" i="3"/>
  <c r="A87" i="3"/>
  <c r="M69" i="3"/>
  <c r="A69" i="3"/>
  <c r="M50" i="3"/>
  <c r="A50" i="3"/>
  <c r="M32" i="3"/>
  <c r="A32" i="3"/>
  <c r="M13" i="3"/>
  <c r="A13" i="3"/>
  <c r="N86" i="3"/>
  <c r="B86" i="3"/>
  <c r="N68" i="3"/>
  <c r="B68" i="3"/>
  <c r="N49" i="3"/>
  <c r="B49" i="3"/>
  <c r="N31" i="3"/>
  <c r="B31" i="3"/>
  <c r="N12" i="3"/>
  <c r="B12" i="3"/>
  <c r="O92" i="3"/>
  <c r="C92" i="3"/>
  <c r="U83" i="3"/>
  <c r="I83" i="3"/>
  <c r="V83" i="3" s="1"/>
  <c r="U82" i="3"/>
  <c r="I82" i="3"/>
  <c r="J82" i="3" s="1"/>
  <c r="U81" i="3"/>
  <c r="I81" i="3"/>
  <c r="J81" i="3" s="1"/>
  <c r="U80" i="3"/>
  <c r="I80" i="3"/>
  <c r="V80" i="3" s="1"/>
  <c r="U79" i="3"/>
  <c r="I79" i="3"/>
  <c r="V79" i="3" s="1"/>
  <c r="U78" i="3"/>
  <c r="I78" i="3"/>
  <c r="J78" i="3" s="1"/>
  <c r="U77" i="3"/>
  <c r="I77" i="3"/>
  <c r="V77" i="3" s="1"/>
  <c r="U76" i="3"/>
  <c r="I76" i="3"/>
  <c r="J76" i="3" s="1"/>
  <c r="U75" i="3"/>
  <c r="I75" i="3"/>
  <c r="V75" i="3" s="1"/>
  <c r="O74" i="3"/>
  <c r="C74" i="3"/>
  <c r="U65" i="3"/>
  <c r="J65" i="3"/>
  <c r="K64" i="3" s="1"/>
  <c r="I65" i="3"/>
  <c r="V65" i="3" s="1"/>
  <c r="U64" i="3"/>
  <c r="I64" i="3"/>
  <c r="J64" i="3" s="1"/>
  <c r="U63" i="3"/>
  <c r="I63" i="3"/>
  <c r="V63" i="3" s="1"/>
  <c r="U62" i="3"/>
  <c r="I62" i="3"/>
  <c r="J62" i="3" s="1"/>
  <c r="U61" i="3"/>
  <c r="I61" i="3"/>
  <c r="V61" i="3" s="1"/>
  <c r="U60" i="3"/>
  <c r="I60" i="3"/>
  <c r="V60" i="3" s="1"/>
  <c r="U59" i="3"/>
  <c r="I59" i="3"/>
  <c r="J59" i="3" s="1"/>
  <c r="W58" i="3" s="1"/>
  <c r="U58" i="3"/>
  <c r="I58" i="3"/>
  <c r="V58" i="3" s="1"/>
  <c r="U57" i="3"/>
  <c r="I57" i="3"/>
  <c r="J57" i="3" s="1"/>
  <c r="O55" i="3"/>
  <c r="C55" i="3"/>
  <c r="U46" i="3"/>
  <c r="I46" i="3"/>
  <c r="U45" i="3"/>
  <c r="I45" i="3"/>
  <c r="V45" i="3" s="1"/>
  <c r="U44" i="3"/>
  <c r="I44" i="3"/>
  <c r="J44" i="3" s="1"/>
  <c r="W43" i="3" s="1"/>
  <c r="U43" i="3"/>
  <c r="I43" i="3"/>
  <c r="V43" i="3" s="1"/>
  <c r="U42" i="3"/>
  <c r="I42" i="3"/>
  <c r="V42" i="3" s="1"/>
  <c r="U41" i="3"/>
  <c r="I41" i="3"/>
  <c r="J41" i="3" s="1"/>
  <c r="W40" i="3" s="1"/>
  <c r="U40" i="3"/>
  <c r="I40" i="3"/>
  <c r="V40" i="3" s="1"/>
  <c r="U39" i="3"/>
  <c r="I39" i="3"/>
  <c r="J39" i="3" s="1"/>
  <c r="W38" i="3" s="1"/>
  <c r="U38" i="3"/>
  <c r="I38" i="3"/>
  <c r="V38" i="3" s="1"/>
  <c r="O37" i="3"/>
  <c r="C37" i="3"/>
  <c r="U28" i="3"/>
  <c r="I28" i="3"/>
  <c r="J28" i="3" s="1"/>
  <c r="U27" i="3"/>
  <c r="I27" i="3"/>
  <c r="J27" i="3" s="1"/>
  <c r="W26" i="3" s="1"/>
  <c r="U26" i="3"/>
  <c r="I26" i="3"/>
  <c r="V26" i="3" s="1"/>
  <c r="U25" i="3"/>
  <c r="I25" i="3"/>
  <c r="J25" i="3" s="1"/>
  <c r="U24" i="3"/>
  <c r="I24" i="3"/>
  <c r="V24" i="3" s="1"/>
  <c r="U23" i="3"/>
  <c r="I23" i="3"/>
  <c r="V23" i="3" s="1"/>
  <c r="U22" i="3"/>
  <c r="I22" i="3"/>
  <c r="J22" i="3" s="1"/>
  <c r="W21" i="3" s="1"/>
  <c r="U21" i="3"/>
  <c r="I21" i="3"/>
  <c r="V21" i="3" s="1"/>
  <c r="U20" i="3"/>
  <c r="I20" i="3"/>
  <c r="J20" i="3" s="1"/>
  <c r="O18" i="3"/>
  <c r="U9" i="3"/>
  <c r="I9" i="3"/>
  <c r="J9" i="3" s="1"/>
  <c r="K8" i="3" s="1"/>
  <c r="U8" i="3"/>
  <c r="I8" i="3"/>
  <c r="V8" i="3" s="1"/>
  <c r="U7" i="3"/>
  <c r="I7" i="3"/>
  <c r="J7" i="3" s="1"/>
  <c r="K6" i="3" s="1"/>
  <c r="U6" i="3"/>
  <c r="I6" i="3"/>
  <c r="V6" i="3" s="1"/>
  <c r="U5" i="3"/>
  <c r="I5" i="3"/>
  <c r="U4" i="3"/>
  <c r="I4" i="3"/>
  <c r="J4" i="3" s="1"/>
  <c r="K3" i="3" s="1"/>
  <c r="U3" i="3"/>
  <c r="I3" i="3"/>
  <c r="V3" i="3" s="1"/>
  <c r="U2" i="3"/>
  <c r="I2" i="3"/>
  <c r="J2" i="3" s="1"/>
  <c r="K1" i="3" s="1"/>
  <c r="U1" i="3"/>
  <c r="I1" i="3"/>
  <c r="V1" i="3" s="1"/>
  <c r="Q35" i="1"/>
  <c r="G35" i="1"/>
  <c r="Q34" i="1"/>
  <c r="G34" i="1"/>
  <c r="Q33" i="1"/>
  <c r="G33" i="1"/>
  <c r="Q31" i="1"/>
  <c r="G31" i="1"/>
  <c r="Q30" i="1"/>
  <c r="G30" i="1"/>
  <c r="Q29" i="1"/>
  <c r="G29" i="1"/>
  <c r="Q28" i="1"/>
  <c r="G28" i="1"/>
  <c r="Q27" i="1"/>
  <c r="G27" i="1"/>
  <c r="Q26" i="1"/>
  <c r="G26" i="1"/>
  <c r="Q25" i="1"/>
  <c r="G25" i="1"/>
  <c r="Q24" i="1"/>
  <c r="G24" i="1"/>
  <c r="Q23" i="1"/>
  <c r="G23" i="1"/>
  <c r="Q22" i="1"/>
  <c r="G22" i="1"/>
  <c r="Q21" i="1"/>
  <c r="G21" i="1"/>
  <c r="Q20" i="1"/>
  <c r="G20" i="1"/>
  <c r="Q19" i="1"/>
  <c r="G19" i="1"/>
  <c r="Q18" i="1"/>
  <c r="G18" i="1"/>
  <c r="Q17" i="1"/>
  <c r="G17" i="1"/>
  <c r="Q16" i="1"/>
  <c r="G16" i="1"/>
  <c r="G32" i="1" s="1"/>
  <c r="N20" i="2" l="1"/>
  <c r="K5" i="2"/>
  <c r="O24" i="2"/>
  <c r="T5" i="2"/>
  <c r="P26" i="2"/>
  <c r="T9" i="2"/>
  <c r="T28" i="2"/>
  <c r="O5" i="2"/>
  <c r="T13" i="2"/>
  <c r="T24" i="2"/>
  <c r="L5" i="2"/>
  <c r="I24" i="2"/>
  <c r="J26" i="2"/>
  <c r="I28" i="2"/>
  <c r="J38" i="3"/>
  <c r="J42" i="3"/>
  <c r="L7" i="2"/>
  <c r="P7" i="2"/>
  <c r="J9" i="2"/>
  <c r="P9" i="2"/>
  <c r="I13" i="2"/>
  <c r="M13" i="2"/>
  <c r="L20" i="2"/>
  <c r="P20" i="2"/>
  <c r="L22" i="2"/>
  <c r="O22" i="2"/>
  <c r="T12" i="2"/>
  <c r="K11" i="2"/>
  <c r="G22" i="2"/>
  <c r="N22" i="2"/>
  <c r="H26" i="2"/>
  <c r="J8" i="3"/>
  <c r="I9" i="2"/>
  <c r="J11" i="2"/>
  <c r="N13" i="2"/>
  <c r="P24" i="2"/>
  <c r="J28" i="2"/>
  <c r="J80" i="3"/>
  <c r="K79" i="3" s="1"/>
  <c r="I11" i="2"/>
  <c r="T6" i="2"/>
  <c r="V5" i="2" s="1"/>
  <c r="H7" i="2"/>
  <c r="M7" i="2"/>
  <c r="T10" i="2"/>
  <c r="M9" i="2"/>
  <c r="G11" i="2"/>
  <c r="L11" i="2"/>
  <c r="T14" i="2"/>
  <c r="L13" i="2"/>
  <c r="M20" i="2"/>
  <c r="M22" i="2"/>
  <c r="T25" i="2"/>
  <c r="N24" i="2"/>
  <c r="T27" i="2"/>
  <c r="K26" i="2"/>
  <c r="T29" i="2"/>
  <c r="V28" i="2" s="1"/>
  <c r="K28" i="2"/>
  <c r="J45" i="3"/>
  <c r="K44" i="3" s="1"/>
  <c r="J77" i="3"/>
  <c r="K76" i="3" s="1"/>
  <c r="V9" i="3"/>
  <c r="J26" i="3"/>
  <c r="K25" i="3" s="1"/>
  <c r="J3" i="3"/>
  <c r="W8" i="3"/>
  <c r="J23" i="3"/>
  <c r="K22" i="3" s="1"/>
  <c r="V28" i="3"/>
  <c r="K27" i="3"/>
  <c r="W27" i="3"/>
  <c r="J79" i="3"/>
  <c r="K78" i="3" s="1"/>
  <c r="J1" i="3"/>
  <c r="J6" i="3"/>
  <c r="W5" i="3" s="1"/>
  <c r="J21" i="3"/>
  <c r="J40" i="3"/>
  <c r="J58" i="3"/>
  <c r="J60" i="3"/>
  <c r="J63" i="3"/>
  <c r="W64" i="3"/>
  <c r="J75" i="3"/>
  <c r="W76" i="3"/>
  <c r="J43" i="3"/>
  <c r="W1" i="3"/>
  <c r="V57" i="3"/>
  <c r="K58" i="3"/>
  <c r="V59" i="3"/>
  <c r="N5" i="2"/>
  <c r="P5" i="2"/>
  <c r="G7" i="2"/>
  <c r="N9" i="2"/>
  <c r="I20" i="2"/>
  <c r="L26" i="2"/>
  <c r="G26" i="2"/>
  <c r="L28" i="2"/>
  <c r="T8" i="2"/>
  <c r="T21" i="2"/>
  <c r="M28" i="2"/>
  <c r="N28" i="2"/>
  <c r="H22" i="2"/>
  <c r="O20" i="2"/>
  <c r="K20" i="2"/>
  <c r="T7" i="2"/>
  <c r="G9" i="2"/>
  <c r="T23" i="2"/>
  <c r="T26" i="2"/>
  <c r="G28" i="2"/>
  <c r="K7" i="2"/>
  <c r="O7" i="2"/>
  <c r="H9" i="2"/>
  <c r="J20" i="2"/>
  <c r="T20" i="2"/>
  <c r="I26" i="2"/>
  <c r="O26" i="2"/>
  <c r="H28" i="2"/>
  <c r="I5" i="2"/>
  <c r="M5" i="2"/>
  <c r="H11" i="2"/>
  <c r="T11" i="2"/>
  <c r="G13" i="2"/>
  <c r="K13" i="2"/>
  <c r="T22" i="2"/>
  <c r="G24" i="2"/>
  <c r="M24" i="2"/>
  <c r="P11" i="2"/>
  <c r="P22" i="2"/>
  <c r="J5" i="2"/>
  <c r="H13" i="2"/>
  <c r="H24" i="2"/>
  <c r="K41" i="3"/>
  <c r="W41" i="3"/>
  <c r="W24" i="3"/>
  <c r="K24" i="3"/>
  <c r="K81" i="3"/>
  <c r="W81" i="3"/>
  <c r="K2" i="3"/>
  <c r="W2" i="3"/>
  <c r="V46" i="3"/>
  <c r="J46" i="3"/>
  <c r="W61" i="3"/>
  <c r="K61" i="3"/>
  <c r="W75" i="3"/>
  <c r="K75" i="3"/>
  <c r="V5" i="3"/>
  <c r="J5" i="3"/>
  <c r="V20" i="3"/>
  <c r="K21" i="3"/>
  <c r="V22" i="3"/>
  <c r="V25" i="3"/>
  <c r="K26" i="3"/>
  <c r="V27" i="3"/>
  <c r="K38" i="3"/>
  <c r="V39" i="3"/>
  <c r="K40" i="3"/>
  <c r="V41" i="3"/>
  <c r="W80" i="3"/>
  <c r="K80" i="3"/>
  <c r="W3" i="3"/>
  <c r="W6" i="3"/>
  <c r="K7" i="3"/>
  <c r="W7" i="3"/>
  <c r="K43" i="3"/>
  <c r="V44" i="3"/>
  <c r="W63" i="3"/>
  <c r="K63" i="3"/>
  <c r="W77" i="3"/>
  <c r="K77" i="3"/>
  <c r="V62" i="3"/>
  <c r="V64" i="3"/>
  <c r="V76" i="3"/>
  <c r="V78" i="3"/>
  <c r="V81" i="3"/>
  <c r="V2" i="3"/>
  <c r="V4" i="3"/>
  <c r="V7" i="3"/>
  <c r="W78" i="3"/>
  <c r="J83" i="3"/>
  <c r="J24" i="3"/>
  <c r="J61" i="3"/>
  <c r="V82" i="3"/>
  <c r="V11" i="2" l="1"/>
  <c r="V7" i="2"/>
  <c r="V24" i="2"/>
  <c r="V20" i="2"/>
  <c r="W44" i="3"/>
  <c r="K5" i="3"/>
  <c r="V26" i="2"/>
  <c r="V13" i="2"/>
  <c r="V9" i="2"/>
  <c r="R22" i="2"/>
  <c r="R26" i="2"/>
  <c r="W25" i="3"/>
  <c r="W79" i="3"/>
  <c r="R11" i="2"/>
  <c r="W22" i="3"/>
  <c r="M79" i="3"/>
  <c r="K57" i="3"/>
  <c r="W57" i="3"/>
  <c r="K20" i="3"/>
  <c r="W20" i="3"/>
  <c r="K39" i="3"/>
  <c r="W39" i="3"/>
  <c r="A79" i="3"/>
  <c r="K59" i="3"/>
  <c r="W59" i="3"/>
  <c r="W42" i="3"/>
  <c r="K42" i="3"/>
  <c r="K62" i="3"/>
  <c r="W62" i="3"/>
  <c r="R24" i="2"/>
  <c r="V22" i="2"/>
  <c r="R20" i="2"/>
  <c r="R7" i="2"/>
  <c r="R28" i="2"/>
  <c r="R13" i="2"/>
  <c r="R5" i="2"/>
  <c r="R9" i="2"/>
  <c r="W82" i="3"/>
  <c r="K82" i="3"/>
  <c r="W45" i="3"/>
  <c r="K45" i="3"/>
  <c r="W23" i="3"/>
  <c r="K23" i="3"/>
  <c r="K4" i="3"/>
  <c r="A5" i="3" s="1"/>
  <c r="W4" i="3"/>
  <c r="M5" i="3" s="1"/>
  <c r="W60" i="3"/>
  <c r="K60" i="3"/>
  <c r="M24" i="3" l="1"/>
  <c r="A42" i="3"/>
  <c r="M42" i="3"/>
  <c r="A61" i="3"/>
  <c r="A24" i="3"/>
  <c r="M61" i="3"/>
</calcChain>
</file>

<file path=xl/sharedStrings.xml><?xml version="1.0" encoding="utf-8"?>
<sst xmlns="http://schemas.openxmlformats.org/spreadsheetml/2006/main" count="379" uniqueCount="108">
  <si>
    <t>I.</t>
  </si>
  <si>
    <t>Teilnehmende Mannschaften</t>
  </si>
  <si>
    <t>II.</t>
  </si>
  <si>
    <t>Spielpaarungen</t>
  </si>
  <si>
    <t>Zeit</t>
  </si>
  <si>
    <t>9:00</t>
  </si>
  <si>
    <t xml:space="preserve">Spiel 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</si>
  <si>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</si>
  <si>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</si>
  <si>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</si>
  <si>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</si>
  <si>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</si>
  <si>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</si>
  <si>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</si>
  <si>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</si>
  <si>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</si>
  <si>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</si>
  <si>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</si>
  <si>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</si>
  <si>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</si>
  <si>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</si>
  <si>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</si>
  <si>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</si>
  <si>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</si>
  <si>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</si>
  <si>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</si>
  <si>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</si>
  <si>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9:11</t>
  </si>
  <si>
    <t>9:22</t>
  </si>
  <si>
    <t>9:33</t>
  </si>
  <si>
    <t>10:06</t>
  </si>
  <si>
    <t>10:17</t>
  </si>
  <si>
    <t>10:28</t>
  </si>
  <si>
    <t>10:39</t>
  </si>
  <si>
    <t>10:50</t>
  </si>
  <si>
    <t>11:01</t>
  </si>
  <si>
    <t>11:12</t>
  </si>
  <si>
    <t>11:23</t>
  </si>
  <si>
    <t>11:34</t>
  </si>
  <si>
    <t>11:45</t>
  </si>
  <si>
    <t>11:56</t>
  </si>
  <si>
    <t>12:07</t>
  </si>
  <si>
    <t>12:18</t>
  </si>
  <si>
    <t>12:29</t>
  </si>
  <si>
    <t>Ergebnis</t>
  </si>
  <si>
    <t>Spielzeit: 10 Minuten; Pause: 1 Minute</t>
  </si>
  <si>
    <t>-</t>
  </si>
  <si>
    <t>Gruppe A</t>
  </si>
  <si>
    <t>Gruppe B</t>
  </si>
  <si>
    <t>Gr.</t>
  </si>
  <si>
    <t>A</t>
  </si>
  <si>
    <t>B</t>
  </si>
  <si>
    <t>Tore</t>
  </si>
  <si>
    <t>:</t>
  </si>
  <si>
    <t>Viel Spaß und Erfolg wünschen Euch die Jugendabteilung des FC Frittlingen!</t>
  </si>
  <si>
    <t>Anschrift:</t>
  </si>
  <si>
    <t>Turnierorganisation</t>
  </si>
  <si>
    <t>78665 Frittlingen</t>
  </si>
  <si>
    <t>Tel.:</t>
  </si>
  <si>
    <t>Quittung</t>
  </si>
  <si>
    <t>Euro</t>
  </si>
  <si>
    <t>Cent</t>
  </si>
  <si>
    <t>Cent 
wie oben</t>
  </si>
  <si>
    <t>Euro in Worten</t>
  </si>
  <si>
    <t>von</t>
  </si>
  <si>
    <t>für</t>
  </si>
  <si>
    <t>Eins</t>
  </si>
  <si>
    <t>Startgeld</t>
  </si>
  <si>
    <t>Zwei</t>
  </si>
  <si>
    <t>Drei</t>
  </si>
  <si>
    <t>dankend erhalten</t>
  </si>
  <si>
    <t>Vier</t>
  </si>
  <si>
    <t>Fünf</t>
  </si>
  <si>
    <t>Sechs</t>
  </si>
  <si>
    <t>Ort:</t>
  </si>
  <si>
    <t>Datum:</t>
  </si>
  <si>
    <t>Unterschrift Empfänger</t>
  </si>
  <si>
    <t>Sieben</t>
  </si>
  <si>
    <t>Frittlingen</t>
  </si>
  <si>
    <t>Acht</t>
  </si>
  <si>
    <t>Neun</t>
  </si>
  <si>
    <t>Kabine 1</t>
  </si>
  <si>
    <t>Kabine 2</t>
  </si>
  <si>
    <t>Kabine 3</t>
  </si>
  <si>
    <t>Kabine 4</t>
  </si>
  <si>
    <t>Mannschaften</t>
  </si>
  <si>
    <t>Punkte</t>
  </si>
  <si>
    <t>Differenz</t>
  </si>
  <si>
    <t>Rang</t>
  </si>
  <si>
    <t xml:space="preserve">FC Frittlingen </t>
  </si>
  <si>
    <t>Spvgg Aldingen</t>
  </si>
  <si>
    <t>SC Wellendingen</t>
  </si>
  <si>
    <t>SV Horgen</t>
  </si>
  <si>
    <t>9:44</t>
  </si>
  <si>
    <t>9:55</t>
  </si>
  <si>
    <t>Am Sonntag den 13.03.2022 in der Leintalhalle in Frittlingen</t>
  </si>
  <si>
    <t>TSG Balingen</t>
  </si>
  <si>
    <t>FSV Schwenningen</t>
  </si>
  <si>
    <t xml:space="preserve">SV Spaichingen </t>
  </si>
  <si>
    <t>VFB Bösingen</t>
  </si>
  <si>
    <t>SC 04 Tuttlingen</t>
  </si>
  <si>
    <t>FV 08 Rottweil</t>
  </si>
  <si>
    <t>Roger Braun</t>
  </si>
  <si>
    <t>Am Riedgraben 34</t>
  </si>
  <si>
    <t>(07426) 933492</t>
  </si>
  <si>
    <t>Email: jugendturniere@fc-frittlingen.de</t>
  </si>
  <si>
    <t>Fußball Hallenspieltag für F-Junioren- Mannschaften</t>
  </si>
  <si>
    <t xml:space="preserve"> Gespielt wird auf 3 X 2 Meter Tore.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</si>
</sst>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6"/>
      <color indexed="48"/>
      <name val="Arial"/>
      <family val="2"/>
    </font>
    <font>
      <sz val="16"/>
      <color indexed="4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sz val="12"/>
      <name val="Arial"/>
      <family val="2"/>
    </font>
    <font>
      <sz val="36"/>
      <name val="Arial"/>
      <family val="2"/>
    </font>
    <font>
      <u/>
      <sz val="48"/>
      <name val="Arial"/>
      <family val="2"/>
    </font>
    <font>
      <sz val="28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indexed="55"/>
      </patternFill>
    </fill>
    <fill>
      <patternFill patternType="gray0625">
        <bgColor indexed="31"/>
      </patternFill>
    </fill>
  </fills>
  <borders count="4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49" fontId="0" fillId="0" borderId="2" xfId="0" applyNumberFormat="1" applyBorder="1"/>
    <xf numFmtId="0" fontId="0" fillId="0" borderId="6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49" fontId="0" fillId="0" borderId="1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1" xfId="0" applyNumberFormat="1" applyBorder="1"/>
    <xf numFmtId="0" fontId="0" fillId="2" borderId="0" xfId="0" applyFill="1"/>
    <xf numFmtId="49" fontId="0" fillId="2" borderId="1" xfId="0" applyNumberFormat="1" applyFill="1" applyBorder="1"/>
    <xf numFmtId="49" fontId="0" fillId="2" borderId="23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49" fontId="0" fillId="2" borderId="11" xfId="0" applyNumberFormat="1" applyFill="1" applyBorder="1"/>
    <xf numFmtId="0" fontId="0" fillId="2" borderId="15" xfId="0" applyFill="1" applyBorder="1"/>
    <xf numFmtId="49" fontId="0" fillId="2" borderId="14" xfId="0" applyNumberFormat="1" applyFill="1" applyBorder="1" applyAlignment="1">
      <alignment horizontal="center"/>
    </xf>
    <xf numFmtId="0" fontId="0" fillId="2" borderId="13" xfId="0" applyFill="1" applyBorder="1"/>
    <xf numFmtId="49" fontId="0" fillId="0" borderId="26" xfId="0" applyNumberFormat="1" applyBorder="1" applyAlignment="1">
      <alignment horizontal="center"/>
    </xf>
    <xf numFmtId="49" fontId="0" fillId="2" borderId="9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/>
    <xf numFmtId="0" fontId="5" fillId="2" borderId="15" xfId="0" applyFont="1" applyFill="1" applyBorder="1"/>
    <xf numFmtId="49" fontId="5" fillId="2" borderId="14" xfId="0" applyNumberFormat="1" applyFont="1" applyFill="1" applyBorder="1" applyAlignment="1">
      <alignment horizontal="center"/>
    </xf>
    <xf numFmtId="0" fontId="5" fillId="2" borderId="13" xfId="0" applyFont="1" applyFill="1" applyBorder="1"/>
    <xf numFmtId="0" fontId="1" fillId="0" borderId="5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0" xfId="1"/>
    <xf numFmtId="20" fontId="4" fillId="0" borderId="0" xfId="1" applyNumberFormat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7" fillId="0" borderId="0" xfId="2" applyAlignment="1" applyProtection="1"/>
    <xf numFmtId="20" fontId="12" fillId="0" borderId="0" xfId="1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0" fontId="10" fillId="0" borderId="0" xfId="0" applyFont="1" applyFill="1"/>
    <xf numFmtId="0" fontId="19" fillId="0" borderId="0" xfId="0" applyFont="1" applyFill="1" applyAlignment="1">
      <alignment horizontal="right" vertical="center"/>
    </xf>
    <xf numFmtId="0" fontId="7" fillId="5" borderId="0" xfId="0" applyNumberFormat="1" applyFont="1" applyFill="1" applyAlignment="1">
      <alignment vertical="center"/>
    </xf>
    <xf numFmtId="164" fontId="7" fillId="5" borderId="0" xfId="0" applyNumberFormat="1" applyFont="1" applyFill="1" applyAlignment="1">
      <alignment vertical="center"/>
    </xf>
    <xf numFmtId="0" fontId="0" fillId="0" borderId="0" xfId="0" applyFill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1" fontId="2" fillId="5" borderId="0" xfId="0" applyNumberFormat="1" applyFont="1" applyFill="1" applyAlignment="1">
      <alignment vertical="center"/>
    </xf>
    <xf numFmtId="0" fontId="0" fillId="5" borderId="0" xfId="0" applyFill="1"/>
    <xf numFmtId="0" fontId="22" fillId="0" borderId="0" xfId="0" applyFont="1" applyFill="1" applyAlignment="1">
      <alignment horizontal="left" wrapText="1"/>
    </xf>
    <xf numFmtId="0" fontId="23" fillId="0" borderId="0" xfId="0" applyFont="1" applyFill="1"/>
    <xf numFmtId="0" fontId="24" fillId="0" borderId="0" xfId="0" applyFont="1" applyFill="1" applyBorder="1"/>
    <xf numFmtId="0" fontId="24" fillId="0" borderId="43" xfId="0" applyFont="1" applyFill="1" applyBorder="1"/>
    <xf numFmtId="0" fontId="4" fillId="0" borderId="0" xfId="0" applyFont="1" applyFill="1"/>
    <xf numFmtId="0" fontId="0" fillId="0" borderId="0" xfId="0" applyNumberFormat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14" fontId="24" fillId="0" borderId="43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25" fillId="0" borderId="0" xfId="0" applyFont="1"/>
    <xf numFmtId="0" fontId="25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textRotation="90"/>
    </xf>
    <xf numFmtId="0" fontId="0" fillId="0" borderId="27" xfId="0" applyBorder="1"/>
    <xf numFmtId="0" fontId="8" fillId="0" borderId="27" xfId="0" applyFont="1" applyBorder="1" applyAlignment="1">
      <alignment textRotation="90"/>
    </xf>
    <xf numFmtId="0" fontId="8" fillId="0" borderId="27" xfId="0" applyFont="1" applyBorder="1"/>
    <xf numFmtId="0" fontId="3" fillId="4" borderId="42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4" borderId="4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/>
    <xf numFmtId="0" fontId="3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Border="1"/>
    <xf numFmtId="0" fontId="0" fillId="0" borderId="13" xfId="0" applyBorder="1" applyAlignment="1"/>
    <xf numFmtId="0" fontId="27" fillId="0" borderId="0" xfId="0" applyFont="1"/>
    <xf numFmtId="20" fontId="28" fillId="0" borderId="0" xfId="1" applyNumberFormat="1" applyFont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9" xfId="0" applyNumberFormat="1" applyFont="1" applyFill="1" applyBorder="1" applyAlignment="1">
      <alignment horizontal="center" vertical="center"/>
    </xf>
    <xf numFmtId="0" fontId="0" fillId="0" borderId="22" xfId="0" applyBorder="1" applyAlignment="1"/>
    <xf numFmtId="49" fontId="0" fillId="2" borderId="7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49" fontId="0" fillId="0" borderId="11" xfId="0" applyNumberFormat="1" applyFont="1" applyBorder="1" applyAlignment="1">
      <alignment horizontal="center" vertical="center"/>
    </xf>
    <xf numFmtId="0" fontId="0" fillId="0" borderId="15" xfId="0" applyBorder="1" applyAlignment="1"/>
    <xf numFmtId="49" fontId="0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37" xfId="0" applyBorder="1" applyAlignment="1"/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3" xfId="0" applyFont="1" applyBorder="1" applyAlignment="1"/>
    <xf numFmtId="0" fontId="7" fillId="0" borderId="31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198120</xdr:colOff>
      <xdr:row>0</xdr:row>
      <xdr:rowOff>1417320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8840" cy="141732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tabSelected="1" zoomScale="120" zoomScaleNormal="120" workbookViewId="0">
      <selection activeCell="AB8" sqref="AB8"/>
    </sheetView>
  </sheetViews>
  <sheetFormatPr baseColWidth="10" defaultRowHeight="15" x14ac:dyDescent="0.25"/>
  <cols>
    <col min="1" max="2" width="3.140625" customWidth="1"/>
    <col min="3" max="3" width="1.5703125" customWidth="1"/>
    <col min="4" max="4" width="3.140625" customWidth="1"/>
    <col min="5" max="5" width="2.5703125" customWidth="1"/>
    <col min="6" max="29" width="3.140625" customWidth="1"/>
    <col min="30" max="30" width="8.85546875" customWidth="1"/>
    <col min="31" max="61" width="3.140625" customWidth="1"/>
  </cols>
  <sheetData>
    <row r="1" spans="1:30" ht="112.15" customHeight="1" x14ac:dyDescent="0.25"/>
    <row r="2" spans="1:30" x14ac:dyDescent="0.25">
      <c r="A2" s="1" t="s">
        <v>106</v>
      </c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x14ac:dyDescent="0.25">
      <c r="A3" s="1" t="s">
        <v>95</v>
      </c>
      <c r="B3" s="2"/>
      <c r="C3" s="3"/>
      <c r="D3" s="2"/>
      <c r="E3" s="2"/>
      <c r="F3" s="3"/>
      <c r="G3" s="2"/>
      <c r="H3" s="4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x14ac:dyDescent="0.25">
      <c r="A4" s="3" t="s">
        <v>45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t="s">
        <v>107</v>
      </c>
    </row>
    <row r="6" spans="1:30" x14ac:dyDescent="0.25">
      <c r="A6" s="5"/>
    </row>
    <row r="7" spans="1:30" ht="15.75" thickBot="1" x14ac:dyDescent="0.3">
      <c r="A7" s="5" t="s">
        <v>0</v>
      </c>
      <c r="B7" s="5" t="s">
        <v>1</v>
      </c>
    </row>
    <row r="8" spans="1:30" ht="16.5" thickTop="1" thickBot="1" x14ac:dyDescent="0.3">
      <c r="F8" s="100" t="s">
        <v>47</v>
      </c>
      <c r="G8" s="101"/>
      <c r="H8" s="101"/>
      <c r="I8" s="101"/>
      <c r="J8" s="101"/>
      <c r="K8" s="101"/>
      <c r="L8" s="101"/>
      <c r="M8" s="101"/>
      <c r="N8" s="102"/>
      <c r="O8" s="5"/>
      <c r="P8" s="103" t="s">
        <v>48</v>
      </c>
      <c r="Q8" s="104"/>
      <c r="R8" s="104"/>
      <c r="S8" s="104"/>
      <c r="T8" s="104"/>
      <c r="U8" s="104"/>
      <c r="V8" s="104"/>
      <c r="W8" s="104"/>
      <c r="X8" s="105"/>
    </row>
    <row r="9" spans="1:30" ht="15.75" thickTop="1" x14ac:dyDescent="0.25">
      <c r="F9" s="106" t="s">
        <v>96</v>
      </c>
      <c r="G9" s="107"/>
      <c r="H9" s="107"/>
      <c r="I9" s="107"/>
      <c r="J9" s="107"/>
      <c r="K9" s="107"/>
      <c r="L9" s="107"/>
      <c r="M9" s="107"/>
      <c r="N9" s="108"/>
      <c r="P9" s="97" t="s">
        <v>99</v>
      </c>
      <c r="Q9" s="98"/>
      <c r="R9" s="98"/>
      <c r="S9" s="98"/>
      <c r="T9" s="98"/>
      <c r="U9" s="98"/>
      <c r="V9" s="98"/>
      <c r="W9" s="98"/>
      <c r="X9" s="99"/>
    </row>
    <row r="10" spans="1:30" x14ac:dyDescent="0.25">
      <c r="F10" s="94" t="s">
        <v>90</v>
      </c>
      <c r="G10" s="95"/>
      <c r="H10" s="95"/>
      <c r="I10" s="95"/>
      <c r="J10" s="95"/>
      <c r="K10" s="95"/>
      <c r="L10" s="95"/>
      <c r="M10" s="95"/>
      <c r="N10" s="96"/>
      <c r="P10" s="97" t="s">
        <v>89</v>
      </c>
      <c r="Q10" s="98"/>
      <c r="R10" s="98"/>
      <c r="S10" s="98"/>
      <c r="T10" s="98"/>
      <c r="U10" s="98"/>
      <c r="V10" s="98"/>
      <c r="W10" s="98"/>
      <c r="X10" s="99"/>
    </row>
    <row r="11" spans="1:30" x14ac:dyDescent="0.25">
      <c r="F11" s="94" t="s">
        <v>92</v>
      </c>
      <c r="G11" s="95"/>
      <c r="H11" s="95"/>
      <c r="I11" s="95"/>
      <c r="J11" s="95"/>
      <c r="K11" s="95"/>
      <c r="L11" s="95"/>
      <c r="M11" s="95"/>
      <c r="N11" s="96"/>
      <c r="P11" s="97" t="s">
        <v>101</v>
      </c>
      <c r="Q11" s="98"/>
      <c r="R11" s="98"/>
      <c r="S11" s="98"/>
      <c r="T11" s="98"/>
      <c r="U11" s="98"/>
      <c r="V11" s="98"/>
      <c r="W11" s="98"/>
      <c r="X11" s="99"/>
    </row>
    <row r="12" spans="1:30" x14ac:dyDescent="0.25">
      <c r="F12" s="97" t="s">
        <v>98</v>
      </c>
      <c r="G12" s="98"/>
      <c r="H12" s="98"/>
      <c r="I12" s="98"/>
      <c r="J12" s="98"/>
      <c r="K12" s="98"/>
      <c r="L12" s="98"/>
      <c r="M12" s="98"/>
      <c r="N12" s="99"/>
      <c r="O12" s="12"/>
      <c r="P12" s="97" t="s">
        <v>97</v>
      </c>
      <c r="Q12" s="98"/>
      <c r="R12" s="98"/>
      <c r="S12" s="98"/>
      <c r="T12" s="98"/>
      <c r="U12" s="98"/>
      <c r="V12" s="98"/>
      <c r="W12" s="98"/>
      <c r="X12" s="99"/>
    </row>
    <row r="13" spans="1:30" x14ac:dyDescent="0.25">
      <c r="F13" s="97" t="s">
        <v>91</v>
      </c>
      <c r="G13" s="98"/>
      <c r="H13" s="98"/>
      <c r="I13" s="98"/>
      <c r="J13" s="98"/>
      <c r="K13" s="98"/>
      <c r="L13" s="98"/>
      <c r="M13" s="98"/>
      <c r="N13" s="99"/>
      <c r="P13" s="97" t="s">
        <v>100</v>
      </c>
      <c r="Q13" s="98"/>
      <c r="R13" s="98"/>
      <c r="S13" s="98"/>
      <c r="T13" s="98"/>
      <c r="U13" s="98"/>
      <c r="V13" s="98"/>
      <c r="W13" s="98"/>
      <c r="X13" s="99"/>
    </row>
    <row r="14" spans="1:30" ht="15.75" thickBot="1" x14ac:dyDescent="0.3">
      <c r="A14" s="5" t="s">
        <v>2</v>
      </c>
      <c r="B14" s="8" t="s">
        <v>3</v>
      </c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30" ht="16.5" thickTop="1" thickBot="1" x14ac:dyDescent="0.3">
      <c r="B15" s="6" t="s">
        <v>6</v>
      </c>
      <c r="C15" s="7"/>
      <c r="D15" s="43" t="s">
        <v>4</v>
      </c>
      <c r="E15" s="7"/>
      <c r="F15" s="36" t="s">
        <v>49</v>
      </c>
      <c r="G15" s="109" t="s">
        <v>3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1"/>
      <c r="Z15" s="6" t="s">
        <v>44</v>
      </c>
      <c r="AA15" s="8"/>
      <c r="AB15" s="9"/>
    </row>
    <row r="16" spans="1:30" ht="15.75" thickTop="1" x14ac:dyDescent="0.25">
      <c r="B16" s="126" t="s">
        <v>8</v>
      </c>
      <c r="C16" s="127"/>
      <c r="D16" s="19" t="s">
        <v>5</v>
      </c>
      <c r="E16" s="18"/>
      <c r="F16" s="37" t="s">
        <v>50</v>
      </c>
      <c r="G16" s="112" t="str">
        <f>F9</f>
        <v>TSG Balingen</v>
      </c>
      <c r="H16" s="113"/>
      <c r="I16" s="113"/>
      <c r="J16" s="113"/>
      <c r="K16" s="113"/>
      <c r="L16" s="113"/>
      <c r="M16" s="113"/>
      <c r="N16" s="113"/>
      <c r="O16" s="114"/>
      <c r="P16" s="20" t="s">
        <v>46</v>
      </c>
      <c r="Q16" s="115" t="str">
        <f>F10</f>
        <v>Spvgg Aldingen</v>
      </c>
      <c r="R16" s="116"/>
      <c r="S16" s="116"/>
      <c r="T16" s="116"/>
      <c r="U16" s="116"/>
      <c r="V16" s="116"/>
      <c r="W16" s="116"/>
      <c r="X16" s="116"/>
      <c r="Y16" s="117"/>
      <c r="Z16" s="21"/>
      <c r="AA16" s="28" t="s">
        <v>53</v>
      </c>
      <c r="AB16" s="22"/>
    </row>
    <row r="17" spans="2:28" x14ac:dyDescent="0.25">
      <c r="B17" s="128" t="s">
        <v>9</v>
      </c>
      <c r="C17" s="129"/>
      <c r="D17" s="23" t="s">
        <v>27</v>
      </c>
      <c r="E17" s="24"/>
      <c r="F17" s="38" t="s">
        <v>50</v>
      </c>
      <c r="G17" s="118" t="str">
        <f>F11</f>
        <v>SV Horgen</v>
      </c>
      <c r="H17" s="119"/>
      <c r="I17" s="119"/>
      <c r="J17" s="119"/>
      <c r="K17" s="119"/>
      <c r="L17" s="119"/>
      <c r="M17" s="119"/>
      <c r="N17" s="119"/>
      <c r="O17" s="120"/>
      <c r="P17" s="25" t="s">
        <v>46</v>
      </c>
      <c r="Q17" s="121" t="str">
        <f>F12</f>
        <v xml:space="preserve">SV Spaichingen </v>
      </c>
      <c r="R17" s="122"/>
      <c r="S17" s="122"/>
      <c r="T17" s="122"/>
      <c r="U17" s="122"/>
      <c r="V17" s="122"/>
      <c r="W17" s="122"/>
      <c r="X17" s="122"/>
      <c r="Y17" s="123"/>
      <c r="Z17" s="26"/>
      <c r="AA17" s="28" t="s">
        <v>53</v>
      </c>
      <c r="AB17" s="24"/>
    </row>
    <row r="18" spans="2:28" x14ac:dyDescent="0.25">
      <c r="B18" s="130" t="s">
        <v>10</v>
      </c>
      <c r="C18" s="131"/>
      <c r="D18" s="17" t="s">
        <v>28</v>
      </c>
      <c r="E18" s="14"/>
      <c r="F18" s="39" t="s">
        <v>51</v>
      </c>
      <c r="G18" s="125" t="str">
        <f>P9</f>
        <v>VFB Bösingen</v>
      </c>
      <c r="H18" s="119"/>
      <c r="I18" s="119"/>
      <c r="J18" s="119"/>
      <c r="K18" s="119"/>
      <c r="L18" s="119"/>
      <c r="M18" s="119"/>
      <c r="N18" s="119"/>
      <c r="O18" s="120"/>
      <c r="P18" s="15" t="s">
        <v>46</v>
      </c>
      <c r="Q18" s="136" t="str">
        <f>P10</f>
        <v xml:space="preserve">FC Frittlingen </v>
      </c>
      <c r="R18" s="122"/>
      <c r="S18" s="122"/>
      <c r="T18" s="122"/>
      <c r="U18" s="122"/>
      <c r="V18" s="122"/>
      <c r="W18" s="122"/>
      <c r="X18" s="122"/>
      <c r="Y18" s="123"/>
      <c r="Z18" s="13"/>
      <c r="AA18" s="29" t="s">
        <v>53</v>
      </c>
      <c r="AB18" s="14"/>
    </row>
    <row r="19" spans="2:28" x14ac:dyDescent="0.25">
      <c r="B19" s="130" t="s">
        <v>11</v>
      </c>
      <c r="C19" s="131"/>
      <c r="D19" s="17" t="s">
        <v>29</v>
      </c>
      <c r="E19" s="14"/>
      <c r="F19" s="40" t="s">
        <v>51</v>
      </c>
      <c r="G19" s="125" t="str">
        <f>P11</f>
        <v>FV 08 Rottweil</v>
      </c>
      <c r="H19" s="119"/>
      <c r="I19" s="119"/>
      <c r="J19" s="119"/>
      <c r="K19" s="119"/>
      <c r="L19" s="119"/>
      <c r="M19" s="119"/>
      <c r="N19" s="119"/>
      <c r="O19" s="120"/>
      <c r="P19" s="27" t="s">
        <v>46</v>
      </c>
      <c r="Q19" s="136" t="str">
        <f>P12</f>
        <v>FSV Schwenningen</v>
      </c>
      <c r="R19" s="122"/>
      <c r="S19" s="122"/>
      <c r="T19" s="122"/>
      <c r="U19" s="122"/>
      <c r="V19" s="122"/>
      <c r="W19" s="122"/>
      <c r="X19" s="122"/>
      <c r="Y19" s="123"/>
      <c r="Z19" s="13"/>
      <c r="AA19" s="29" t="s">
        <v>53</v>
      </c>
      <c r="AB19" s="14"/>
    </row>
    <row r="20" spans="2:28" x14ac:dyDescent="0.25">
      <c r="B20" s="132" t="s">
        <v>12</v>
      </c>
      <c r="C20" s="131"/>
      <c r="D20" s="19" t="s">
        <v>93</v>
      </c>
      <c r="E20" s="18"/>
      <c r="F20" s="38" t="s">
        <v>50</v>
      </c>
      <c r="G20" s="118" t="str">
        <f>F13</f>
        <v>SC Wellendingen</v>
      </c>
      <c r="H20" s="119"/>
      <c r="I20" s="119"/>
      <c r="J20" s="119"/>
      <c r="K20" s="119"/>
      <c r="L20" s="119"/>
      <c r="M20" s="119"/>
      <c r="N20" s="119"/>
      <c r="O20" s="120"/>
      <c r="P20" s="25" t="s">
        <v>46</v>
      </c>
      <c r="Q20" s="121" t="str">
        <f>F9</f>
        <v>TSG Balingen</v>
      </c>
      <c r="R20" s="122"/>
      <c r="S20" s="122"/>
      <c r="T20" s="122"/>
      <c r="U20" s="122"/>
      <c r="V20" s="122"/>
      <c r="W20" s="122"/>
      <c r="X20" s="122"/>
      <c r="Y20" s="123"/>
      <c r="Z20" s="21"/>
      <c r="AA20" s="28" t="s">
        <v>53</v>
      </c>
      <c r="AB20" s="22"/>
    </row>
    <row r="21" spans="2:28" x14ac:dyDescent="0.25">
      <c r="B21" s="132" t="s">
        <v>13</v>
      </c>
      <c r="C21" s="131"/>
      <c r="D21" s="23" t="s">
        <v>94</v>
      </c>
      <c r="E21" s="24"/>
      <c r="F21" s="38" t="s">
        <v>50</v>
      </c>
      <c r="G21" s="118" t="str">
        <f>F10</f>
        <v>Spvgg Aldingen</v>
      </c>
      <c r="H21" s="119"/>
      <c r="I21" s="119"/>
      <c r="J21" s="119"/>
      <c r="K21" s="119"/>
      <c r="L21" s="119"/>
      <c r="M21" s="119"/>
      <c r="N21" s="119"/>
      <c r="O21" s="120"/>
      <c r="P21" s="25" t="s">
        <v>46</v>
      </c>
      <c r="Q21" s="121" t="str">
        <f>F11</f>
        <v>SV Horgen</v>
      </c>
      <c r="R21" s="122"/>
      <c r="S21" s="122"/>
      <c r="T21" s="122"/>
      <c r="U21" s="122"/>
      <c r="V21" s="122"/>
      <c r="W21" s="122"/>
      <c r="X21" s="122"/>
      <c r="Y21" s="123"/>
      <c r="Z21" s="26"/>
      <c r="AA21" s="28" t="s">
        <v>53</v>
      </c>
      <c r="AB21" s="24"/>
    </row>
    <row r="22" spans="2:28" x14ac:dyDescent="0.25">
      <c r="B22" s="130" t="s">
        <v>14</v>
      </c>
      <c r="C22" s="131"/>
      <c r="D22" s="17" t="s">
        <v>30</v>
      </c>
      <c r="E22" s="14"/>
      <c r="F22" s="39" t="s">
        <v>51</v>
      </c>
      <c r="G22" s="125" t="str">
        <f>P13</f>
        <v>SC 04 Tuttlingen</v>
      </c>
      <c r="H22" s="119"/>
      <c r="I22" s="119"/>
      <c r="J22" s="119"/>
      <c r="K22" s="119"/>
      <c r="L22" s="119"/>
      <c r="M22" s="119"/>
      <c r="N22" s="119"/>
      <c r="O22" s="120"/>
      <c r="P22" s="15" t="s">
        <v>46</v>
      </c>
      <c r="Q22" s="136" t="str">
        <f>P9</f>
        <v>VFB Bösingen</v>
      </c>
      <c r="R22" s="122"/>
      <c r="S22" s="122"/>
      <c r="T22" s="122"/>
      <c r="U22" s="122"/>
      <c r="V22" s="122"/>
      <c r="W22" s="122"/>
      <c r="X22" s="122"/>
      <c r="Y22" s="123"/>
      <c r="Z22" s="13"/>
      <c r="AA22" s="29" t="s">
        <v>53</v>
      </c>
      <c r="AB22" s="14"/>
    </row>
    <row r="23" spans="2:28" x14ac:dyDescent="0.25">
      <c r="B23" s="130" t="s">
        <v>15</v>
      </c>
      <c r="C23" s="131"/>
      <c r="D23" s="17" t="s">
        <v>31</v>
      </c>
      <c r="E23" s="14"/>
      <c r="F23" s="39" t="s">
        <v>51</v>
      </c>
      <c r="G23" s="125" t="str">
        <f>P10</f>
        <v xml:space="preserve">FC Frittlingen </v>
      </c>
      <c r="H23" s="119"/>
      <c r="I23" s="119"/>
      <c r="J23" s="119"/>
      <c r="K23" s="119"/>
      <c r="L23" s="119"/>
      <c r="M23" s="119"/>
      <c r="N23" s="119"/>
      <c r="O23" s="120"/>
      <c r="P23" s="15" t="s">
        <v>46</v>
      </c>
      <c r="Q23" s="136" t="str">
        <f>P11</f>
        <v>FV 08 Rottweil</v>
      </c>
      <c r="R23" s="122"/>
      <c r="S23" s="122"/>
      <c r="T23" s="122"/>
      <c r="U23" s="122"/>
      <c r="V23" s="122"/>
      <c r="W23" s="122"/>
      <c r="X23" s="122"/>
      <c r="Y23" s="123"/>
      <c r="Z23" s="13"/>
      <c r="AA23" s="29" t="s">
        <v>53</v>
      </c>
      <c r="AB23" s="14"/>
    </row>
    <row r="24" spans="2:28" x14ac:dyDescent="0.25">
      <c r="B24" s="133" t="s">
        <v>16</v>
      </c>
      <c r="C24" s="131"/>
      <c r="D24" s="32" t="s">
        <v>32</v>
      </c>
      <c r="E24" s="33"/>
      <c r="F24" s="41" t="s">
        <v>50</v>
      </c>
      <c r="G24" s="124" t="str">
        <f>F12</f>
        <v xml:space="preserve">SV Spaichingen </v>
      </c>
      <c r="H24" s="119"/>
      <c r="I24" s="119"/>
      <c r="J24" s="119"/>
      <c r="K24" s="119"/>
      <c r="L24" s="119"/>
      <c r="M24" s="119"/>
      <c r="N24" s="119"/>
      <c r="O24" s="120"/>
      <c r="P24" s="34" t="s">
        <v>46</v>
      </c>
      <c r="Q24" s="143" t="str">
        <f>F13</f>
        <v>SC Wellendingen</v>
      </c>
      <c r="R24" s="122"/>
      <c r="S24" s="122"/>
      <c r="T24" s="122"/>
      <c r="U24" s="122"/>
      <c r="V24" s="122"/>
      <c r="W24" s="122"/>
      <c r="X24" s="122"/>
      <c r="Y24" s="123"/>
      <c r="Z24" s="35"/>
      <c r="AA24" s="31" t="s">
        <v>53</v>
      </c>
      <c r="AB24" s="33"/>
    </row>
    <row r="25" spans="2:28" x14ac:dyDescent="0.25">
      <c r="B25" s="133" t="s">
        <v>17</v>
      </c>
      <c r="C25" s="131"/>
      <c r="D25" s="32" t="s">
        <v>33</v>
      </c>
      <c r="E25" s="33"/>
      <c r="F25" s="41" t="s">
        <v>50</v>
      </c>
      <c r="G25" s="124" t="str">
        <f>F11</f>
        <v>SV Horgen</v>
      </c>
      <c r="H25" s="119"/>
      <c r="I25" s="119"/>
      <c r="J25" s="119"/>
      <c r="K25" s="119"/>
      <c r="L25" s="119"/>
      <c r="M25" s="119"/>
      <c r="N25" s="119"/>
      <c r="O25" s="120"/>
      <c r="P25" s="34" t="s">
        <v>46</v>
      </c>
      <c r="Q25" s="143" t="str">
        <f>F9</f>
        <v>TSG Balingen</v>
      </c>
      <c r="R25" s="122"/>
      <c r="S25" s="122"/>
      <c r="T25" s="122"/>
      <c r="U25" s="122"/>
      <c r="V25" s="122"/>
      <c r="W25" s="122"/>
      <c r="X25" s="122"/>
      <c r="Y25" s="123"/>
      <c r="Z25" s="35"/>
      <c r="AA25" s="31" t="s">
        <v>53</v>
      </c>
      <c r="AB25" s="33"/>
    </row>
    <row r="26" spans="2:28" x14ac:dyDescent="0.25">
      <c r="B26" s="130" t="s">
        <v>18</v>
      </c>
      <c r="C26" s="131"/>
      <c r="D26" s="17" t="s">
        <v>34</v>
      </c>
      <c r="E26" s="14"/>
      <c r="F26" s="39" t="s">
        <v>51</v>
      </c>
      <c r="G26" s="125" t="str">
        <f>P12</f>
        <v>FSV Schwenningen</v>
      </c>
      <c r="H26" s="119"/>
      <c r="I26" s="119"/>
      <c r="J26" s="119"/>
      <c r="K26" s="119"/>
      <c r="L26" s="119"/>
      <c r="M26" s="119"/>
      <c r="N26" s="119"/>
      <c r="O26" s="120"/>
      <c r="P26" s="15" t="s">
        <v>46</v>
      </c>
      <c r="Q26" s="136" t="str">
        <f>P13</f>
        <v>SC 04 Tuttlingen</v>
      </c>
      <c r="R26" s="122"/>
      <c r="S26" s="122"/>
      <c r="T26" s="122"/>
      <c r="U26" s="122"/>
      <c r="V26" s="122"/>
      <c r="W26" s="122"/>
      <c r="X26" s="122"/>
      <c r="Y26" s="123"/>
      <c r="Z26" s="13"/>
      <c r="AA26" s="29" t="s">
        <v>53</v>
      </c>
      <c r="AB26" s="14"/>
    </row>
    <row r="27" spans="2:28" x14ac:dyDescent="0.25">
      <c r="B27" s="130" t="s">
        <v>7</v>
      </c>
      <c r="C27" s="131"/>
      <c r="D27" s="17" t="s">
        <v>35</v>
      </c>
      <c r="E27" s="14"/>
      <c r="F27" s="39" t="s">
        <v>51</v>
      </c>
      <c r="G27" s="125" t="str">
        <f>P11</f>
        <v>FV 08 Rottweil</v>
      </c>
      <c r="H27" s="119"/>
      <c r="I27" s="119"/>
      <c r="J27" s="119"/>
      <c r="K27" s="119"/>
      <c r="L27" s="119"/>
      <c r="M27" s="119"/>
      <c r="N27" s="119"/>
      <c r="O27" s="120"/>
      <c r="P27" s="15" t="s">
        <v>46</v>
      </c>
      <c r="Q27" s="136" t="str">
        <f>P9</f>
        <v>VFB Bösingen</v>
      </c>
      <c r="R27" s="122"/>
      <c r="S27" s="122"/>
      <c r="T27" s="122"/>
      <c r="U27" s="122"/>
      <c r="V27" s="122"/>
      <c r="W27" s="122"/>
      <c r="X27" s="122"/>
      <c r="Y27" s="123"/>
      <c r="Z27" s="91"/>
      <c r="AA27" s="29" t="s">
        <v>53</v>
      </c>
      <c r="AB27" s="14"/>
    </row>
    <row r="28" spans="2:28" x14ac:dyDescent="0.25">
      <c r="B28" s="132" t="s">
        <v>19</v>
      </c>
      <c r="C28" s="131"/>
      <c r="D28" s="23" t="s">
        <v>36</v>
      </c>
      <c r="E28" s="24"/>
      <c r="F28" s="38" t="s">
        <v>50</v>
      </c>
      <c r="G28" s="118" t="str">
        <f>F12</f>
        <v xml:space="preserve">SV Spaichingen </v>
      </c>
      <c r="H28" s="119"/>
      <c r="I28" s="119"/>
      <c r="J28" s="119"/>
      <c r="K28" s="119"/>
      <c r="L28" s="119"/>
      <c r="M28" s="119"/>
      <c r="N28" s="119"/>
      <c r="O28" s="120"/>
      <c r="P28" s="25" t="s">
        <v>46</v>
      </c>
      <c r="Q28" s="121" t="str">
        <f>F10</f>
        <v>Spvgg Aldingen</v>
      </c>
      <c r="R28" s="122"/>
      <c r="S28" s="122"/>
      <c r="T28" s="122"/>
      <c r="U28" s="122"/>
      <c r="V28" s="122"/>
      <c r="W28" s="122"/>
      <c r="X28" s="122"/>
      <c r="Y28" s="123"/>
      <c r="Z28" s="26"/>
      <c r="AA28" s="28" t="s">
        <v>53</v>
      </c>
      <c r="AB28" s="24"/>
    </row>
    <row r="29" spans="2:28" x14ac:dyDescent="0.25">
      <c r="B29" s="132" t="s">
        <v>20</v>
      </c>
      <c r="C29" s="131"/>
      <c r="D29" s="23" t="s">
        <v>37</v>
      </c>
      <c r="E29" s="24"/>
      <c r="F29" s="38" t="s">
        <v>50</v>
      </c>
      <c r="G29" s="118" t="str">
        <f>F13</f>
        <v>SC Wellendingen</v>
      </c>
      <c r="H29" s="119"/>
      <c r="I29" s="119"/>
      <c r="J29" s="119"/>
      <c r="K29" s="119"/>
      <c r="L29" s="119"/>
      <c r="M29" s="119"/>
      <c r="N29" s="119"/>
      <c r="O29" s="120"/>
      <c r="P29" s="25" t="s">
        <v>46</v>
      </c>
      <c r="Q29" s="121" t="str">
        <f>F11</f>
        <v>SV Horgen</v>
      </c>
      <c r="R29" s="122"/>
      <c r="S29" s="122"/>
      <c r="T29" s="122"/>
      <c r="U29" s="122"/>
      <c r="V29" s="122"/>
      <c r="W29" s="122"/>
      <c r="X29" s="122"/>
      <c r="Y29" s="123"/>
      <c r="Z29" s="26"/>
      <c r="AA29" s="28" t="s">
        <v>53</v>
      </c>
      <c r="AB29" s="24"/>
    </row>
    <row r="30" spans="2:28" x14ac:dyDescent="0.25">
      <c r="B30" s="130" t="s">
        <v>21</v>
      </c>
      <c r="C30" s="131"/>
      <c r="D30" s="17" t="s">
        <v>38</v>
      </c>
      <c r="E30" s="14"/>
      <c r="F30" s="39" t="s">
        <v>51</v>
      </c>
      <c r="G30" s="125" t="str">
        <f>P12</f>
        <v>FSV Schwenningen</v>
      </c>
      <c r="H30" s="119"/>
      <c r="I30" s="119"/>
      <c r="J30" s="119"/>
      <c r="K30" s="119"/>
      <c r="L30" s="119"/>
      <c r="M30" s="119"/>
      <c r="N30" s="119"/>
      <c r="O30" s="120"/>
      <c r="P30" s="15" t="s">
        <v>46</v>
      </c>
      <c r="Q30" s="136" t="str">
        <f>P10</f>
        <v xml:space="preserve">FC Frittlingen </v>
      </c>
      <c r="R30" s="122"/>
      <c r="S30" s="122"/>
      <c r="T30" s="122"/>
      <c r="U30" s="122"/>
      <c r="V30" s="122"/>
      <c r="W30" s="122"/>
      <c r="X30" s="122"/>
      <c r="Y30" s="123"/>
      <c r="Z30" s="13"/>
      <c r="AA30" s="29" t="s">
        <v>53</v>
      </c>
      <c r="AB30" s="14"/>
    </row>
    <row r="31" spans="2:28" x14ac:dyDescent="0.25">
      <c r="B31" s="130" t="s">
        <v>22</v>
      </c>
      <c r="C31" s="131"/>
      <c r="D31" s="17" t="s">
        <v>39</v>
      </c>
      <c r="E31" s="14"/>
      <c r="F31" s="39" t="s">
        <v>51</v>
      </c>
      <c r="G31" s="125" t="str">
        <f>P13</f>
        <v>SC 04 Tuttlingen</v>
      </c>
      <c r="H31" s="119"/>
      <c r="I31" s="119"/>
      <c r="J31" s="119"/>
      <c r="K31" s="119"/>
      <c r="L31" s="119"/>
      <c r="M31" s="119"/>
      <c r="N31" s="119"/>
      <c r="O31" s="120"/>
      <c r="P31" s="15" t="s">
        <v>46</v>
      </c>
      <c r="Q31" s="136" t="str">
        <f>P11</f>
        <v>FV 08 Rottweil</v>
      </c>
      <c r="R31" s="122"/>
      <c r="S31" s="122"/>
      <c r="T31" s="122"/>
      <c r="U31" s="122"/>
      <c r="V31" s="122"/>
      <c r="W31" s="122"/>
      <c r="X31" s="122"/>
      <c r="Y31" s="123"/>
      <c r="Z31" s="13"/>
      <c r="AA31" s="29" t="s">
        <v>53</v>
      </c>
      <c r="AB31" s="14"/>
    </row>
    <row r="32" spans="2:28" x14ac:dyDescent="0.25">
      <c r="B32" s="132" t="s">
        <v>23</v>
      </c>
      <c r="C32" s="131"/>
      <c r="D32" s="23" t="s">
        <v>40</v>
      </c>
      <c r="E32" s="24"/>
      <c r="F32" s="38" t="s">
        <v>50</v>
      </c>
      <c r="G32" s="118" t="str">
        <f>G16</f>
        <v>TSG Balingen</v>
      </c>
      <c r="H32" s="119"/>
      <c r="I32" s="119"/>
      <c r="J32" s="119"/>
      <c r="K32" s="119"/>
      <c r="L32" s="119"/>
      <c r="M32" s="119"/>
      <c r="N32" s="119"/>
      <c r="O32" s="120"/>
      <c r="P32" s="25" t="s">
        <v>46</v>
      </c>
      <c r="Q32" s="121" t="str">
        <f>F12</f>
        <v xml:space="preserve">SV Spaichingen </v>
      </c>
      <c r="R32" s="122"/>
      <c r="S32" s="122"/>
      <c r="T32" s="122"/>
      <c r="U32" s="122"/>
      <c r="V32" s="122"/>
      <c r="W32" s="122"/>
      <c r="X32" s="122"/>
      <c r="Y32" s="123"/>
      <c r="Z32" s="26"/>
      <c r="AA32" s="28" t="s">
        <v>53</v>
      </c>
      <c r="AB32" s="24"/>
    </row>
    <row r="33" spans="1:31" x14ac:dyDescent="0.25">
      <c r="B33" s="132" t="s">
        <v>24</v>
      </c>
      <c r="C33" s="131"/>
      <c r="D33" s="23" t="s">
        <v>41</v>
      </c>
      <c r="E33" s="24"/>
      <c r="F33" s="38" t="s">
        <v>50</v>
      </c>
      <c r="G33" s="118" t="str">
        <f>F10</f>
        <v>Spvgg Aldingen</v>
      </c>
      <c r="H33" s="119"/>
      <c r="I33" s="119"/>
      <c r="J33" s="119"/>
      <c r="K33" s="119"/>
      <c r="L33" s="119"/>
      <c r="M33" s="119"/>
      <c r="N33" s="119"/>
      <c r="O33" s="120"/>
      <c r="P33" s="25" t="s">
        <v>46</v>
      </c>
      <c r="Q33" s="121" t="str">
        <f>F13</f>
        <v>SC Wellendingen</v>
      </c>
      <c r="R33" s="122"/>
      <c r="S33" s="122"/>
      <c r="T33" s="122"/>
      <c r="U33" s="122"/>
      <c r="V33" s="122"/>
      <c r="W33" s="122"/>
      <c r="X33" s="122"/>
      <c r="Y33" s="123"/>
      <c r="Z33" s="26"/>
      <c r="AA33" s="28" t="s">
        <v>53</v>
      </c>
      <c r="AB33" s="24"/>
    </row>
    <row r="34" spans="1:31" x14ac:dyDescent="0.25">
      <c r="B34" s="130" t="s">
        <v>25</v>
      </c>
      <c r="C34" s="131"/>
      <c r="D34" s="17" t="s">
        <v>42</v>
      </c>
      <c r="E34" s="14"/>
      <c r="F34" s="39" t="s">
        <v>51</v>
      </c>
      <c r="G34" s="125" t="str">
        <f>P9</f>
        <v>VFB Bösingen</v>
      </c>
      <c r="H34" s="119"/>
      <c r="I34" s="119"/>
      <c r="J34" s="119"/>
      <c r="K34" s="119"/>
      <c r="L34" s="119"/>
      <c r="M34" s="119"/>
      <c r="N34" s="119"/>
      <c r="O34" s="120"/>
      <c r="P34" s="15" t="s">
        <v>46</v>
      </c>
      <c r="Q34" s="136" t="str">
        <f>P12</f>
        <v>FSV Schwenningen</v>
      </c>
      <c r="R34" s="122"/>
      <c r="S34" s="122"/>
      <c r="T34" s="122"/>
      <c r="U34" s="122"/>
      <c r="V34" s="122"/>
      <c r="W34" s="122"/>
      <c r="X34" s="122"/>
      <c r="Y34" s="123"/>
      <c r="Z34" s="13"/>
      <c r="AA34" s="29" t="s">
        <v>53</v>
      </c>
      <c r="AB34" s="14"/>
    </row>
    <row r="35" spans="1:31" ht="15.75" thickBot="1" x14ac:dyDescent="0.3">
      <c r="B35" s="134" t="s">
        <v>26</v>
      </c>
      <c r="C35" s="135"/>
      <c r="D35" s="10" t="s">
        <v>43</v>
      </c>
      <c r="E35" s="7"/>
      <c r="F35" s="42" t="s">
        <v>51</v>
      </c>
      <c r="G35" s="137" t="str">
        <f>P10</f>
        <v xml:space="preserve">FC Frittlingen </v>
      </c>
      <c r="H35" s="138"/>
      <c r="I35" s="138"/>
      <c r="J35" s="138"/>
      <c r="K35" s="138"/>
      <c r="L35" s="138"/>
      <c r="M35" s="138"/>
      <c r="N35" s="138"/>
      <c r="O35" s="139"/>
      <c r="P35" s="16" t="s">
        <v>46</v>
      </c>
      <c r="Q35" s="140" t="str">
        <f>P13</f>
        <v>SC 04 Tuttlingen</v>
      </c>
      <c r="R35" s="141"/>
      <c r="S35" s="141"/>
      <c r="T35" s="141"/>
      <c r="U35" s="141"/>
      <c r="V35" s="141"/>
      <c r="W35" s="141"/>
      <c r="X35" s="141"/>
      <c r="Y35" s="142"/>
      <c r="Z35" s="11"/>
      <c r="AA35" s="30" t="s">
        <v>53</v>
      </c>
      <c r="AB35" s="9"/>
    </row>
    <row r="36" spans="1:31" ht="15.75" thickTop="1" x14ac:dyDescent="0.25"/>
    <row r="37" spans="1:31" ht="15.75" x14ac:dyDescent="0.25">
      <c r="A37" s="93" t="s">
        <v>54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x14ac:dyDescent="0.25">
      <c r="A38" s="44"/>
      <c r="B38" s="44"/>
      <c r="C38" s="44"/>
      <c r="D38" s="44"/>
      <c r="E38" s="44"/>
      <c r="F38" s="44"/>
      <c r="G38" s="44"/>
      <c r="H38" s="44"/>
      <c r="I38" s="45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1" x14ac:dyDescent="0.25">
      <c r="A39" s="46" t="s">
        <v>55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31" x14ac:dyDescent="0.25">
      <c r="A40" s="48" t="s">
        <v>89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31" x14ac:dyDescent="0.25">
      <c r="A41" s="48" t="s">
        <v>56</v>
      </c>
      <c r="B41" s="48"/>
      <c r="C41" s="48"/>
      <c r="D41" s="48"/>
      <c r="E41" s="48"/>
      <c r="F41" s="48"/>
      <c r="G41" s="48"/>
      <c r="H41" s="48"/>
      <c r="I41" s="47"/>
      <c r="J41" s="47"/>
      <c r="K41" s="47"/>
      <c r="L41" s="47"/>
      <c r="M41" s="47"/>
      <c r="N41" s="47"/>
      <c r="O41" s="47"/>
      <c r="P41" s="48"/>
      <c r="Q41" s="48"/>
      <c r="R41" s="48"/>
      <c r="S41" s="48"/>
      <c r="T41" s="48"/>
      <c r="U41" s="48"/>
      <c r="V41" s="48"/>
      <c r="W41" s="48"/>
      <c r="X41" s="47"/>
      <c r="Y41" s="47"/>
    </row>
    <row r="42" spans="1:31" x14ac:dyDescent="0.25">
      <c r="A42" s="44" t="s">
        <v>102</v>
      </c>
      <c r="B42" s="44"/>
      <c r="C42" s="44"/>
      <c r="D42" s="44"/>
      <c r="E42" s="44"/>
      <c r="F42" s="44"/>
      <c r="G42" s="44"/>
      <c r="H42" s="44"/>
      <c r="I42" s="47"/>
      <c r="J42" s="47"/>
      <c r="K42" s="47"/>
      <c r="L42" s="47"/>
      <c r="M42" s="47"/>
      <c r="N42" s="47"/>
      <c r="O42" s="47"/>
      <c r="P42" s="44"/>
      <c r="Q42" s="44"/>
      <c r="R42" s="44"/>
      <c r="S42" s="44"/>
      <c r="T42" s="44"/>
      <c r="U42" s="44"/>
      <c r="V42" s="44"/>
      <c r="W42" s="44"/>
      <c r="X42" s="47"/>
      <c r="Y42" s="47"/>
    </row>
    <row r="43" spans="1:31" x14ac:dyDescent="0.25">
      <c r="A43" s="44" t="s">
        <v>103</v>
      </c>
      <c r="B43" s="44"/>
      <c r="C43" s="44"/>
      <c r="D43" s="44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4"/>
      <c r="Q43" s="44"/>
      <c r="R43" s="44"/>
      <c r="S43" s="44"/>
      <c r="T43" s="44"/>
      <c r="U43" s="44"/>
      <c r="V43" s="44"/>
      <c r="W43" s="44"/>
      <c r="X43" s="47"/>
      <c r="Y43" s="47"/>
    </row>
    <row r="44" spans="1:31" x14ac:dyDescent="0.25">
      <c r="A44" s="44" t="s">
        <v>57</v>
      </c>
      <c r="B44" s="44"/>
      <c r="C44" s="44"/>
      <c r="D44" s="44"/>
      <c r="E44" s="44"/>
      <c r="F44" s="44"/>
      <c r="G44" s="44"/>
      <c r="H44" s="44"/>
      <c r="I44" s="47"/>
      <c r="J44" s="47"/>
      <c r="K44" s="47"/>
      <c r="L44" s="47"/>
      <c r="M44" s="47"/>
      <c r="N44" s="47"/>
      <c r="O44" s="47"/>
      <c r="P44" s="44"/>
      <c r="Q44" s="44"/>
      <c r="R44" s="44"/>
      <c r="S44" s="44"/>
      <c r="T44" s="44"/>
      <c r="U44" s="44"/>
      <c r="V44" s="44"/>
      <c r="W44" s="44"/>
      <c r="X44" s="47"/>
      <c r="Y44" s="47"/>
    </row>
    <row r="45" spans="1:31" x14ac:dyDescent="0.25">
      <c r="A45" s="44" t="s">
        <v>58</v>
      </c>
      <c r="B45" s="44"/>
      <c r="C45" s="44" t="s">
        <v>104</v>
      </c>
      <c r="D45" s="44"/>
      <c r="E45" s="44"/>
      <c r="F45" s="44"/>
      <c r="G45" s="44"/>
      <c r="H45" s="44"/>
      <c r="I45" s="47"/>
      <c r="J45" s="47"/>
      <c r="K45" s="47"/>
      <c r="L45" s="47"/>
      <c r="M45" s="47"/>
      <c r="N45" s="47"/>
      <c r="O45" s="47"/>
      <c r="P45" s="44"/>
      <c r="Q45" s="44"/>
      <c r="R45" s="44"/>
      <c r="S45" s="44"/>
      <c r="T45" s="44"/>
      <c r="U45" s="44"/>
      <c r="V45" s="44"/>
      <c r="W45" s="44"/>
      <c r="X45" s="47"/>
      <c r="Y45" s="47"/>
    </row>
    <row r="46" spans="1:31" x14ac:dyDescent="0.25">
      <c r="A46" s="44" t="s">
        <v>105</v>
      </c>
      <c r="B46" s="44"/>
      <c r="C46" s="50"/>
      <c r="D46" s="44"/>
      <c r="E46" s="44"/>
      <c r="F46" s="44"/>
      <c r="G46" s="44"/>
      <c r="H46" s="44"/>
      <c r="I46" s="47"/>
      <c r="J46" s="47"/>
      <c r="K46" s="47"/>
      <c r="L46" s="47"/>
      <c r="M46" s="47"/>
      <c r="N46" s="47"/>
      <c r="O46" s="47"/>
      <c r="P46" s="44"/>
      <c r="Q46" s="44"/>
      <c r="R46" s="50"/>
      <c r="S46" s="44"/>
      <c r="T46" s="44"/>
      <c r="U46" s="44"/>
      <c r="V46" s="44"/>
      <c r="W46" s="44"/>
      <c r="X46" s="47"/>
      <c r="Y46" s="47"/>
    </row>
    <row r="47" spans="1:31" x14ac:dyDescent="0.25">
      <c r="A47" s="44"/>
      <c r="B47" s="44"/>
      <c r="C47" s="44"/>
      <c r="D47" s="44"/>
      <c r="E47" s="44"/>
      <c r="F47" s="44"/>
      <c r="G47" s="44"/>
      <c r="H47" s="44"/>
      <c r="I47" s="47"/>
      <c r="J47" s="47"/>
      <c r="K47" s="47"/>
      <c r="L47" s="47"/>
      <c r="M47" s="47"/>
      <c r="N47" s="47"/>
      <c r="O47" s="47"/>
      <c r="P47" s="44"/>
      <c r="Q47" s="44"/>
      <c r="R47" s="44"/>
      <c r="S47" s="44"/>
      <c r="T47" s="44"/>
      <c r="U47" s="44"/>
      <c r="V47" s="44"/>
      <c r="W47" s="44"/>
      <c r="X47" s="47"/>
      <c r="Y47" s="47"/>
    </row>
    <row r="48" spans="1:31" x14ac:dyDescent="0.25">
      <c r="A48" s="44"/>
      <c r="B48" s="44"/>
      <c r="C48" s="44"/>
      <c r="D48" s="44"/>
      <c r="E48" s="44"/>
      <c r="F48" s="44"/>
      <c r="G48" s="44"/>
      <c r="H48" s="44"/>
      <c r="I48" s="47"/>
      <c r="J48" s="47"/>
      <c r="K48" s="47"/>
      <c r="L48" s="47"/>
      <c r="M48" s="47"/>
      <c r="N48" s="47"/>
      <c r="O48" s="47"/>
      <c r="P48" s="44"/>
      <c r="Q48" s="44"/>
      <c r="R48" s="44"/>
      <c r="S48" s="44"/>
      <c r="T48" s="44"/>
      <c r="U48" s="44"/>
      <c r="V48" s="44"/>
      <c r="W48" s="44"/>
      <c r="X48" s="47"/>
      <c r="Y48" s="47"/>
    </row>
    <row r="49" spans="1:25" x14ac:dyDescent="0.25">
      <c r="A49" s="44"/>
      <c r="B49" s="44"/>
      <c r="C49" s="44"/>
      <c r="D49" s="44"/>
      <c r="E49" s="44"/>
      <c r="F49" s="44"/>
      <c r="G49" s="44"/>
      <c r="H49" s="44"/>
      <c r="I49" s="47"/>
      <c r="J49" s="47"/>
      <c r="K49" s="47"/>
      <c r="L49" s="47"/>
      <c r="M49" s="47"/>
      <c r="N49" s="47"/>
      <c r="O49" s="47"/>
      <c r="P49" s="44"/>
      <c r="Q49" s="44"/>
      <c r="R49" s="44"/>
      <c r="S49" s="44"/>
      <c r="T49" s="44"/>
      <c r="U49" s="44"/>
      <c r="V49" s="44"/>
      <c r="W49" s="44"/>
      <c r="X49" s="47"/>
      <c r="Y49" s="47"/>
    </row>
    <row r="50" spans="1:25" x14ac:dyDescent="0.25">
      <c r="A50" s="44"/>
      <c r="B50" s="44"/>
      <c r="C50" s="50"/>
      <c r="D50" s="44"/>
      <c r="E50" s="44"/>
      <c r="F50" s="44"/>
      <c r="G50" s="44"/>
      <c r="H50" s="44"/>
      <c r="I50" s="47"/>
      <c r="J50" s="47"/>
      <c r="K50" s="47"/>
      <c r="L50" s="47"/>
      <c r="M50" s="47"/>
      <c r="N50" s="47"/>
      <c r="O50" s="47"/>
      <c r="P50" s="44"/>
      <c r="Q50" s="44"/>
      <c r="R50" s="50"/>
      <c r="S50" s="44"/>
      <c r="T50" s="44"/>
      <c r="U50" s="44"/>
      <c r="V50" s="44"/>
      <c r="W50" s="44"/>
      <c r="X50" s="47"/>
      <c r="Y50" s="47"/>
    </row>
  </sheetData>
  <mergeCells count="73">
    <mergeCell ref="G26:O26"/>
    <mergeCell ref="Q26:Y26"/>
    <mergeCell ref="G27:O27"/>
    <mergeCell ref="Q27:Y27"/>
    <mergeCell ref="G18:O18"/>
    <mergeCell ref="Q18:Y18"/>
    <mergeCell ref="G19:O19"/>
    <mergeCell ref="Q19:Y19"/>
    <mergeCell ref="G22:O22"/>
    <mergeCell ref="Q22:Y22"/>
    <mergeCell ref="Q24:Y24"/>
    <mergeCell ref="G25:O25"/>
    <mergeCell ref="Q25:Y25"/>
    <mergeCell ref="B27:C27"/>
    <mergeCell ref="B34:C34"/>
    <mergeCell ref="B35:C35"/>
    <mergeCell ref="G34:O34"/>
    <mergeCell ref="Q34:Y34"/>
    <mergeCell ref="G35:O35"/>
    <mergeCell ref="Q35:Y35"/>
    <mergeCell ref="Q30:Y30"/>
    <mergeCell ref="G31:O31"/>
    <mergeCell ref="Q31:Y31"/>
    <mergeCell ref="B22:C22"/>
    <mergeCell ref="B23:C23"/>
    <mergeCell ref="B24:C24"/>
    <mergeCell ref="B25:C25"/>
    <mergeCell ref="B26:C26"/>
    <mergeCell ref="G33:O33"/>
    <mergeCell ref="Q33:Y33"/>
    <mergeCell ref="G32:O32"/>
    <mergeCell ref="G30:O30"/>
    <mergeCell ref="B16:C16"/>
    <mergeCell ref="B17:C17"/>
    <mergeCell ref="B18:C18"/>
    <mergeCell ref="B19:C19"/>
    <mergeCell ref="B20:C20"/>
    <mergeCell ref="B21:C21"/>
    <mergeCell ref="B28:C28"/>
    <mergeCell ref="B29:C29"/>
    <mergeCell ref="B30:C30"/>
    <mergeCell ref="B31:C31"/>
    <mergeCell ref="B32:C32"/>
    <mergeCell ref="B33:C33"/>
    <mergeCell ref="G28:O28"/>
    <mergeCell ref="Q28:Y28"/>
    <mergeCell ref="G29:O29"/>
    <mergeCell ref="Q29:Y29"/>
    <mergeCell ref="Q32:Y32"/>
    <mergeCell ref="G20:O20"/>
    <mergeCell ref="Q20:Y20"/>
    <mergeCell ref="G21:O21"/>
    <mergeCell ref="Q21:Y21"/>
    <mergeCell ref="G24:O24"/>
    <mergeCell ref="G23:O23"/>
    <mergeCell ref="Q23:Y23"/>
    <mergeCell ref="G15:Y15"/>
    <mergeCell ref="G16:O16"/>
    <mergeCell ref="Q16:Y16"/>
    <mergeCell ref="G17:O17"/>
    <mergeCell ref="Q17:Y17"/>
    <mergeCell ref="F8:N8"/>
    <mergeCell ref="P8:X8"/>
    <mergeCell ref="F9:N9"/>
    <mergeCell ref="P9:X9"/>
    <mergeCell ref="F10:N10"/>
    <mergeCell ref="F11:N11"/>
    <mergeCell ref="F12:N12"/>
    <mergeCell ref="F13:N13"/>
    <mergeCell ref="P10:X10"/>
    <mergeCell ref="P11:X11"/>
    <mergeCell ref="P12:X12"/>
    <mergeCell ref="P13:X13"/>
  </mergeCells>
  <pageMargins left="0.70866141732283472" right="0.70866141732283472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0"/>
  <sheetViews>
    <sheetView topLeftCell="A7" workbookViewId="0">
      <selection activeCell="E28" sqref="E28:E29"/>
    </sheetView>
  </sheetViews>
  <sheetFormatPr baseColWidth="10" defaultRowHeight="15" x14ac:dyDescent="0.25"/>
  <cols>
    <col min="1" max="1" width="36.42578125" customWidth="1"/>
    <col min="2" max="6" width="5.7109375" customWidth="1"/>
    <col min="7" max="16" width="4.7109375" hidden="1" customWidth="1"/>
    <col min="17" max="17" width="0.85546875" customWidth="1"/>
    <col min="18" max="18" width="5.7109375" customWidth="1"/>
    <col min="19" max="19" width="0.85546875" customWidth="1"/>
    <col min="20" max="20" width="5.7109375" customWidth="1"/>
    <col min="21" max="21" width="0.85546875" customWidth="1"/>
    <col min="22" max="22" width="6.140625" customWidth="1"/>
    <col min="23" max="23" width="1" customWidth="1"/>
    <col min="24" max="24" width="6.140625" customWidth="1"/>
    <col min="25" max="25" width="1" customWidth="1"/>
    <col min="257" max="257" width="36.42578125" customWidth="1"/>
    <col min="258" max="262" width="5.7109375" customWidth="1"/>
    <col min="263" max="272" width="0" hidden="1" customWidth="1"/>
    <col min="273" max="273" width="0.85546875" customWidth="1"/>
    <col min="274" max="274" width="5.7109375" customWidth="1"/>
    <col min="275" max="275" width="0.85546875" customWidth="1"/>
    <col min="276" max="276" width="5.7109375" customWidth="1"/>
    <col min="277" max="277" width="0.85546875" customWidth="1"/>
    <col min="278" max="278" width="6.140625" customWidth="1"/>
    <col min="279" max="279" width="1" customWidth="1"/>
    <col min="280" max="280" width="6.140625" customWidth="1"/>
    <col min="281" max="281" width="1" customWidth="1"/>
    <col min="513" max="513" width="36.42578125" customWidth="1"/>
    <col min="514" max="518" width="5.7109375" customWidth="1"/>
    <col min="519" max="528" width="0" hidden="1" customWidth="1"/>
    <col min="529" max="529" width="0.85546875" customWidth="1"/>
    <col min="530" max="530" width="5.7109375" customWidth="1"/>
    <col min="531" max="531" width="0.85546875" customWidth="1"/>
    <col min="532" max="532" width="5.7109375" customWidth="1"/>
    <col min="533" max="533" width="0.85546875" customWidth="1"/>
    <col min="534" max="534" width="6.140625" customWidth="1"/>
    <col min="535" max="535" width="1" customWidth="1"/>
    <col min="536" max="536" width="6.140625" customWidth="1"/>
    <col min="537" max="537" width="1" customWidth="1"/>
    <col min="769" max="769" width="36.42578125" customWidth="1"/>
    <col min="770" max="774" width="5.7109375" customWidth="1"/>
    <col min="775" max="784" width="0" hidden="1" customWidth="1"/>
    <col min="785" max="785" width="0.85546875" customWidth="1"/>
    <col min="786" max="786" width="5.7109375" customWidth="1"/>
    <col min="787" max="787" width="0.85546875" customWidth="1"/>
    <col min="788" max="788" width="5.7109375" customWidth="1"/>
    <col min="789" max="789" width="0.85546875" customWidth="1"/>
    <col min="790" max="790" width="6.140625" customWidth="1"/>
    <col min="791" max="791" width="1" customWidth="1"/>
    <col min="792" max="792" width="6.140625" customWidth="1"/>
    <col min="793" max="793" width="1" customWidth="1"/>
    <col min="1025" max="1025" width="36.42578125" customWidth="1"/>
    <col min="1026" max="1030" width="5.7109375" customWidth="1"/>
    <col min="1031" max="1040" width="0" hidden="1" customWidth="1"/>
    <col min="1041" max="1041" width="0.85546875" customWidth="1"/>
    <col min="1042" max="1042" width="5.7109375" customWidth="1"/>
    <col min="1043" max="1043" width="0.85546875" customWidth="1"/>
    <col min="1044" max="1044" width="5.7109375" customWidth="1"/>
    <col min="1045" max="1045" width="0.85546875" customWidth="1"/>
    <col min="1046" max="1046" width="6.140625" customWidth="1"/>
    <col min="1047" max="1047" width="1" customWidth="1"/>
    <col min="1048" max="1048" width="6.140625" customWidth="1"/>
    <col min="1049" max="1049" width="1" customWidth="1"/>
    <col min="1281" max="1281" width="36.42578125" customWidth="1"/>
    <col min="1282" max="1286" width="5.7109375" customWidth="1"/>
    <col min="1287" max="1296" width="0" hidden="1" customWidth="1"/>
    <col min="1297" max="1297" width="0.85546875" customWidth="1"/>
    <col min="1298" max="1298" width="5.7109375" customWidth="1"/>
    <col min="1299" max="1299" width="0.85546875" customWidth="1"/>
    <col min="1300" max="1300" width="5.7109375" customWidth="1"/>
    <col min="1301" max="1301" width="0.85546875" customWidth="1"/>
    <col min="1302" max="1302" width="6.140625" customWidth="1"/>
    <col min="1303" max="1303" width="1" customWidth="1"/>
    <col min="1304" max="1304" width="6.140625" customWidth="1"/>
    <col min="1305" max="1305" width="1" customWidth="1"/>
    <col min="1537" max="1537" width="36.42578125" customWidth="1"/>
    <col min="1538" max="1542" width="5.7109375" customWidth="1"/>
    <col min="1543" max="1552" width="0" hidden="1" customWidth="1"/>
    <col min="1553" max="1553" width="0.85546875" customWidth="1"/>
    <col min="1554" max="1554" width="5.7109375" customWidth="1"/>
    <col min="1555" max="1555" width="0.85546875" customWidth="1"/>
    <col min="1556" max="1556" width="5.7109375" customWidth="1"/>
    <col min="1557" max="1557" width="0.85546875" customWidth="1"/>
    <col min="1558" max="1558" width="6.140625" customWidth="1"/>
    <col min="1559" max="1559" width="1" customWidth="1"/>
    <col min="1560" max="1560" width="6.140625" customWidth="1"/>
    <col min="1561" max="1561" width="1" customWidth="1"/>
    <col min="1793" max="1793" width="36.42578125" customWidth="1"/>
    <col min="1794" max="1798" width="5.7109375" customWidth="1"/>
    <col min="1799" max="1808" width="0" hidden="1" customWidth="1"/>
    <col min="1809" max="1809" width="0.85546875" customWidth="1"/>
    <col min="1810" max="1810" width="5.7109375" customWidth="1"/>
    <col min="1811" max="1811" width="0.85546875" customWidth="1"/>
    <col min="1812" max="1812" width="5.7109375" customWidth="1"/>
    <col min="1813" max="1813" width="0.85546875" customWidth="1"/>
    <col min="1814" max="1814" width="6.140625" customWidth="1"/>
    <col min="1815" max="1815" width="1" customWidth="1"/>
    <col min="1816" max="1816" width="6.140625" customWidth="1"/>
    <col min="1817" max="1817" width="1" customWidth="1"/>
    <col min="2049" max="2049" width="36.42578125" customWidth="1"/>
    <col min="2050" max="2054" width="5.7109375" customWidth="1"/>
    <col min="2055" max="2064" width="0" hidden="1" customWidth="1"/>
    <col min="2065" max="2065" width="0.85546875" customWidth="1"/>
    <col min="2066" max="2066" width="5.7109375" customWidth="1"/>
    <col min="2067" max="2067" width="0.85546875" customWidth="1"/>
    <col min="2068" max="2068" width="5.7109375" customWidth="1"/>
    <col min="2069" max="2069" width="0.85546875" customWidth="1"/>
    <col min="2070" max="2070" width="6.140625" customWidth="1"/>
    <col min="2071" max="2071" width="1" customWidth="1"/>
    <col min="2072" max="2072" width="6.140625" customWidth="1"/>
    <col min="2073" max="2073" width="1" customWidth="1"/>
    <col min="2305" max="2305" width="36.42578125" customWidth="1"/>
    <col min="2306" max="2310" width="5.7109375" customWidth="1"/>
    <col min="2311" max="2320" width="0" hidden="1" customWidth="1"/>
    <col min="2321" max="2321" width="0.85546875" customWidth="1"/>
    <col min="2322" max="2322" width="5.7109375" customWidth="1"/>
    <col min="2323" max="2323" width="0.85546875" customWidth="1"/>
    <col min="2324" max="2324" width="5.7109375" customWidth="1"/>
    <col min="2325" max="2325" width="0.85546875" customWidth="1"/>
    <col min="2326" max="2326" width="6.140625" customWidth="1"/>
    <col min="2327" max="2327" width="1" customWidth="1"/>
    <col min="2328" max="2328" width="6.140625" customWidth="1"/>
    <col min="2329" max="2329" width="1" customWidth="1"/>
    <col min="2561" max="2561" width="36.42578125" customWidth="1"/>
    <col min="2562" max="2566" width="5.7109375" customWidth="1"/>
    <col min="2567" max="2576" width="0" hidden="1" customWidth="1"/>
    <col min="2577" max="2577" width="0.85546875" customWidth="1"/>
    <col min="2578" max="2578" width="5.7109375" customWidth="1"/>
    <col min="2579" max="2579" width="0.85546875" customWidth="1"/>
    <col min="2580" max="2580" width="5.7109375" customWidth="1"/>
    <col min="2581" max="2581" width="0.85546875" customWidth="1"/>
    <col min="2582" max="2582" width="6.140625" customWidth="1"/>
    <col min="2583" max="2583" width="1" customWidth="1"/>
    <col min="2584" max="2584" width="6.140625" customWidth="1"/>
    <col min="2585" max="2585" width="1" customWidth="1"/>
    <col min="2817" max="2817" width="36.42578125" customWidth="1"/>
    <col min="2818" max="2822" width="5.7109375" customWidth="1"/>
    <col min="2823" max="2832" width="0" hidden="1" customWidth="1"/>
    <col min="2833" max="2833" width="0.85546875" customWidth="1"/>
    <col min="2834" max="2834" width="5.7109375" customWidth="1"/>
    <col min="2835" max="2835" width="0.85546875" customWidth="1"/>
    <col min="2836" max="2836" width="5.7109375" customWidth="1"/>
    <col min="2837" max="2837" width="0.85546875" customWidth="1"/>
    <col min="2838" max="2838" width="6.140625" customWidth="1"/>
    <col min="2839" max="2839" width="1" customWidth="1"/>
    <col min="2840" max="2840" width="6.140625" customWidth="1"/>
    <col min="2841" max="2841" width="1" customWidth="1"/>
    <col min="3073" max="3073" width="36.42578125" customWidth="1"/>
    <col min="3074" max="3078" width="5.7109375" customWidth="1"/>
    <col min="3079" max="3088" width="0" hidden="1" customWidth="1"/>
    <col min="3089" max="3089" width="0.85546875" customWidth="1"/>
    <col min="3090" max="3090" width="5.7109375" customWidth="1"/>
    <col min="3091" max="3091" width="0.85546875" customWidth="1"/>
    <col min="3092" max="3092" width="5.7109375" customWidth="1"/>
    <col min="3093" max="3093" width="0.85546875" customWidth="1"/>
    <col min="3094" max="3094" width="6.140625" customWidth="1"/>
    <col min="3095" max="3095" width="1" customWidth="1"/>
    <col min="3096" max="3096" width="6.140625" customWidth="1"/>
    <col min="3097" max="3097" width="1" customWidth="1"/>
    <col min="3329" max="3329" width="36.42578125" customWidth="1"/>
    <col min="3330" max="3334" width="5.7109375" customWidth="1"/>
    <col min="3335" max="3344" width="0" hidden="1" customWidth="1"/>
    <col min="3345" max="3345" width="0.85546875" customWidth="1"/>
    <col min="3346" max="3346" width="5.7109375" customWidth="1"/>
    <col min="3347" max="3347" width="0.85546875" customWidth="1"/>
    <col min="3348" max="3348" width="5.7109375" customWidth="1"/>
    <col min="3349" max="3349" width="0.85546875" customWidth="1"/>
    <col min="3350" max="3350" width="6.140625" customWidth="1"/>
    <col min="3351" max="3351" width="1" customWidth="1"/>
    <col min="3352" max="3352" width="6.140625" customWidth="1"/>
    <col min="3353" max="3353" width="1" customWidth="1"/>
    <col min="3585" max="3585" width="36.42578125" customWidth="1"/>
    <col min="3586" max="3590" width="5.7109375" customWidth="1"/>
    <col min="3591" max="3600" width="0" hidden="1" customWidth="1"/>
    <col min="3601" max="3601" width="0.85546875" customWidth="1"/>
    <col min="3602" max="3602" width="5.7109375" customWidth="1"/>
    <col min="3603" max="3603" width="0.85546875" customWidth="1"/>
    <col min="3604" max="3604" width="5.7109375" customWidth="1"/>
    <col min="3605" max="3605" width="0.85546875" customWidth="1"/>
    <col min="3606" max="3606" width="6.140625" customWidth="1"/>
    <col min="3607" max="3607" width="1" customWidth="1"/>
    <col min="3608" max="3608" width="6.140625" customWidth="1"/>
    <col min="3609" max="3609" width="1" customWidth="1"/>
    <col min="3841" max="3841" width="36.42578125" customWidth="1"/>
    <col min="3842" max="3846" width="5.7109375" customWidth="1"/>
    <col min="3847" max="3856" width="0" hidden="1" customWidth="1"/>
    <col min="3857" max="3857" width="0.85546875" customWidth="1"/>
    <col min="3858" max="3858" width="5.7109375" customWidth="1"/>
    <col min="3859" max="3859" width="0.85546875" customWidth="1"/>
    <col min="3860" max="3860" width="5.7109375" customWidth="1"/>
    <col min="3861" max="3861" width="0.85546875" customWidth="1"/>
    <col min="3862" max="3862" width="6.140625" customWidth="1"/>
    <col min="3863" max="3863" width="1" customWidth="1"/>
    <col min="3864" max="3864" width="6.140625" customWidth="1"/>
    <col min="3865" max="3865" width="1" customWidth="1"/>
    <col min="4097" max="4097" width="36.42578125" customWidth="1"/>
    <col min="4098" max="4102" width="5.7109375" customWidth="1"/>
    <col min="4103" max="4112" width="0" hidden="1" customWidth="1"/>
    <col min="4113" max="4113" width="0.85546875" customWidth="1"/>
    <col min="4114" max="4114" width="5.7109375" customWidth="1"/>
    <col min="4115" max="4115" width="0.85546875" customWidth="1"/>
    <col min="4116" max="4116" width="5.7109375" customWidth="1"/>
    <col min="4117" max="4117" width="0.85546875" customWidth="1"/>
    <col min="4118" max="4118" width="6.140625" customWidth="1"/>
    <col min="4119" max="4119" width="1" customWidth="1"/>
    <col min="4120" max="4120" width="6.140625" customWidth="1"/>
    <col min="4121" max="4121" width="1" customWidth="1"/>
    <col min="4353" max="4353" width="36.42578125" customWidth="1"/>
    <col min="4354" max="4358" width="5.7109375" customWidth="1"/>
    <col min="4359" max="4368" width="0" hidden="1" customWidth="1"/>
    <col min="4369" max="4369" width="0.85546875" customWidth="1"/>
    <col min="4370" max="4370" width="5.7109375" customWidth="1"/>
    <col min="4371" max="4371" width="0.85546875" customWidth="1"/>
    <col min="4372" max="4372" width="5.7109375" customWidth="1"/>
    <col min="4373" max="4373" width="0.85546875" customWidth="1"/>
    <col min="4374" max="4374" width="6.140625" customWidth="1"/>
    <col min="4375" max="4375" width="1" customWidth="1"/>
    <col min="4376" max="4376" width="6.140625" customWidth="1"/>
    <col min="4377" max="4377" width="1" customWidth="1"/>
    <col min="4609" max="4609" width="36.42578125" customWidth="1"/>
    <col min="4610" max="4614" width="5.7109375" customWidth="1"/>
    <col min="4615" max="4624" width="0" hidden="1" customWidth="1"/>
    <col min="4625" max="4625" width="0.85546875" customWidth="1"/>
    <col min="4626" max="4626" width="5.7109375" customWidth="1"/>
    <col min="4627" max="4627" width="0.85546875" customWidth="1"/>
    <col min="4628" max="4628" width="5.7109375" customWidth="1"/>
    <col min="4629" max="4629" width="0.85546875" customWidth="1"/>
    <col min="4630" max="4630" width="6.140625" customWidth="1"/>
    <col min="4631" max="4631" width="1" customWidth="1"/>
    <col min="4632" max="4632" width="6.140625" customWidth="1"/>
    <col min="4633" max="4633" width="1" customWidth="1"/>
    <col min="4865" max="4865" width="36.42578125" customWidth="1"/>
    <col min="4866" max="4870" width="5.7109375" customWidth="1"/>
    <col min="4871" max="4880" width="0" hidden="1" customWidth="1"/>
    <col min="4881" max="4881" width="0.85546875" customWidth="1"/>
    <col min="4882" max="4882" width="5.7109375" customWidth="1"/>
    <col min="4883" max="4883" width="0.85546875" customWidth="1"/>
    <col min="4884" max="4884" width="5.7109375" customWidth="1"/>
    <col min="4885" max="4885" width="0.85546875" customWidth="1"/>
    <col min="4886" max="4886" width="6.140625" customWidth="1"/>
    <col min="4887" max="4887" width="1" customWidth="1"/>
    <col min="4888" max="4888" width="6.140625" customWidth="1"/>
    <col min="4889" max="4889" width="1" customWidth="1"/>
    <col min="5121" max="5121" width="36.42578125" customWidth="1"/>
    <col min="5122" max="5126" width="5.7109375" customWidth="1"/>
    <col min="5127" max="5136" width="0" hidden="1" customWidth="1"/>
    <col min="5137" max="5137" width="0.85546875" customWidth="1"/>
    <col min="5138" max="5138" width="5.7109375" customWidth="1"/>
    <col min="5139" max="5139" width="0.85546875" customWidth="1"/>
    <col min="5140" max="5140" width="5.7109375" customWidth="1"/>
    <col min="5141" max="5141" width="0.85546875" customWidth="1"/>
    <col min="5142" max="5142" width="6.140625" customWidth="1"/>
    <col min="5143" max="5143" width="1" customWidth="1"/>
    <col min="5144" max="5144" width="6.140625" customWidth="1"/>
    <col min="5145" max="5145" width="1" customWidth="1"/>
    <col min="5377" max="5377" width="36.42578125" customWidth="1"/>
    <col min="5378" max="5382" width="5.7109375" customWidth="1"/>
    <col min="5383" max="5392" width="0" hidden="1" customWidth="1"/>
    <col min="5393" max="5393" width="0.85546875" customWidth="1"/>
    <col min="5394" max="5394" width="5.7109375" customWidth="1"/>
    <col min="5395" max="5395" width="0.85546875" customWidth="1"/>
    <col min="5396" max="5396" width="5.7109375" customWidth="1"/>
    <col min="5397" max="5397" width="0.85546875" customWidth="1"/>
    <col min="5398" max="5398" width="6.140625" customWidth="1"/>
    <col min="5399" max="5399" width="1" customWidth="1"/>
    <col min="5400" max="5400" width="6.140625" customWidth="1"/>
    <col min="5401" max="5401" width="1" customWidth="1"/>
    <col min="5633" max="5633" width="36.42578125" customWidth="1"/>
    <col min="5634" max="5638" width="5.7109375" customWidth="1"/>
    <col min="5639" max="5648" width="0" hidden="1" customWidth="1"/>
    <col min="5649" max="5649" width="0.85546875" customWidth="1"/>
    <col min="5650" max="5650" width="5.7109375" customWidth="1"/>
    <col min="5651" max="5651" width="0.85546875" customWidth="1"/>
    <col min="5652" max="5652" width="5.7109375" customWidth="1"/>
    <col min="5653" max="5653" width="0.85546875" customWidth="1"/>
    <col min="5654" max="5654" width="6.140625" customWidth="1"/>
    <col min="5655" max="5655" width="1" customWidth="1"/>
    <col min="5656" max="5656" width="6.140625" customWidth="1"/>
    <col min="5657" max="5657" width="1" customWidth="1"/>
    <col min="5889" max="5889" width="36.42578125" customWidth="1"/>
    <col min="5890" max="5894" width="5.7109375" customWidth="1"/>
    <col min="5895" max="5904" width="0" hidden="1" customWidth="1"/>
    <col min="5905" max="5905" width="0.85546875" customWidth="1"/>
    <col min="5906" max="5906" width="5.7109375" customWidth="1"/>
    <col min="5907" max="5907" width="0.85546875" customWidth="1"/>
    <col min="5908" max="5908" width="5.7109375" customWidth="1"/>
    <col min="5909" max="5909" width="0.85546875" customWidth="1"/>
    <col min="5910" max="5910" width="6.140625" customWidth="1"/>
    <col min="5911" max="5911" width="1" customWidth="1"/>
    <col min="5912" max="5912" width="6.140625" customWidth="1"/>
    <col min="5913" max="5913" width="1" customWidth="1"/>
    <col min="6145" max="6145" width="36.42578125" customWidth="1"/>
    <col min="6146" max="6150" width="5.7109375" customWidth="1"/>
    <col min="6151" max="6160" width="0" hidden="1" customWidth="1"/>
    <col min="6161" max="6161" width="0.85546875" customWidth="1"/>
    <col min="6162" max="6162" width="5.7109375" customWidth="1"/>
    <col min="6163" max="6163" width="0.85546875" customWidth="1"/>
    <col min="6164" max="6164" width="5.7109375" customWidth="1"/>
    <col min="6165" max="6165" width="0.85546875" customWidth="1"/>
    <col min="6166" max="6166" width="6.140625" customWidth="1"/>
    <col min="6167" max="6167" width="1" customWidth="1"/>
    <col min="6168" max="6168" width="6.140625" customWidth="1"/>
    <col min="6169" max="6169" width="1" customWidth="1"/>
    <col min="6401" max="6401" width="36.42578125" customWidth="1"/>
    <col min="6402" max="6406" width="5.7109375" customWidth="1"/>
    <col min="6407" max="6416" width="0" hidden="1" customWidth="1"/>
    <col min="6417" max="6417" width="0.85546875" customWidth="1"/>
    <col min="6418" max="6418" width="5.7109375" customWidth="1"/>
    <col min="6419" max="6419" width="0.85546875" customWidth="1"/>
    <col min="6420" max="6420" width="5.7109375" customWidth="1"/>
    <col min="6421" max="6421" width="0.85546875" customWidth="1"/>
    <col min="6422" max="6422" width="6.140625" customWidth="1"/>
    <col min="6423" max="6423" width="1" customWidth="1"/>
    <col min="6424" max="6424" width="6.140625" customWidth="1"/>
    <col min="6425" max="6425" width="1" customWidth="1"/>
    <col min="6657" max="6657" width="36.42578125" customWidth="1"/>
    <col min="6658" max="6662" width="5.7109375" customWidth="1"/>
    <col min="6663" max="6672" width="0" hidden="1" customWidth="1"/>
    <col min="6673" max="6673" width="0.85546875" customWidth="1"/>
    <col min="6674" max="6674" width="5.7109375" customWidth="1"/>
    <col min="6675" max="6675" width="0.85546875" customWidth="1"/>
    <col min="6676" max="6676" width="5.7109375" customWidth="1"/>
    <col min="6677" max="6677" width="0.85546875" customWidth="1"/>
    <col min="6678" max="6678" width="6.140625" customWidth="1"/>
    <col min="6679" max="6679" width="1" customWidth="1"/>
    <col min="6680" max="6680" width="6.140625" customWidth="1"/>
    <col min="6681" max="6681" width="1" customWidth="1"/>
    <col min="6913" max="6913" width="36.42578125" customWidth="1"/>
    <col min="6914" max="6918" width="5.7109375" customWidth="1"/>
    <col min="6919" max="6928" width="0" hidden="1" customWidth="1"/>
    <col min="6929" max="6929" width="0.85546875" customWidth="1"/>
    <col min="6930" max="6930" width="5.7109375" customWidth="1"/>
    <col min="6931" max="6931" width="0.85546875" customWidth="1"/>
    <col min="6932" max="6932" width="5.7109375" customWidth="1"/>
    <col min="6933" max="6933" width="0.85546875" customWidth="1"/>
    <col min="6934" max="6934" width="6.140625" customWidth="1"/>
    <col min="6935" max="6935" width="1" customWidth="1"/>
    <col min="6936" max="6936" width="6.140625" customWidth="1"/>
    <col min="6937" max="6937" width="1" customWidth="1"/>
    <col min="7169" max="7169" width="36.42578125" customWidth="1"/>
    <col min="7170" max="7174" width="5.7109375" customWidth="1"/>
    <col min="7175" max="7184" width="0" hidden="1" customWidth="1"/>
    <col min="7185" max="7185" width="0.85546875" customWidth="1"/>
    <col min="7186" max="7186" width="5.7109375" customWidth="1"/>
    <col min="7187" max="7187" width="0.85546875" customWidth="1"/>
    <col min="7188" max="7188" width="5.7109375" customWidth="1"/>
    <col min="7189" max="7189" width="0.85546875" customWidth="1"/>
    <col min="7190" max="7190" width="6.140625" customWidth="1"/>
    <col min="7191" max="7191" width="1" customWidth="1"/>
    <col min="7192" max="7192" width="6.140625" customWidth="1"/>
    <col min="7193" max="7193" width="1" customWidth="1"/>
    <col min="7425" max="7425" width="36.42578125" customWidth="1"/>
    <col min="7426" max="7430" width="5.7109375" customWidth="1"/>
    <col min="7431" max="7440" width="0" hidden="1" customWidth="1"/>
    <col min="7441" max="7441" width="0.85546875" customWidth="1"/>
    <col min="7442" max="7442" width="5.7109375" customWidth="1"/>
    <col min="7443" max="7443" width="0.85546875" customWidth="1"/>
    <col min="7444" max="7444" width="5.7109375" customWidth="1"/>
    <col min="7445" max="7445" width="0.85546875" customWidth="1"/>
    <col min="7446" max="7446" width="6.140625" customWidth="1"/>
    <col min="7447" max="7447" width="1" customWidth="1"/>
    <col min="7448" max="7448" width="6.140625" customWidth="1"/>
    <col min="7449" max="7449" width="1" customWidth="1"/>
    <col min="7681" max="7681" width="36.42578125" customWidth="1"/>
    <col min="7682" max="7686" width="5.7109375" customWidth="1"/>
    <col min="7687" max="7696" width="0" hidden="1" customWidth="1"/>
    <col min="7697" max="7697" width="0.85546875" customWidth="1"/>
    <col min="7698" max="7698" width="5.7109375" customWidth="1"/>
    <col min="7699" max="7699" width="0.85546875" customWidth="1"/>
    <col min="7700" max="7700" width="5.7109375" customWidth="1"/>
    <col min="7701" max="7701" width="0.85546875" customWidth="1"/>
    <col min="7702" max="7702" width="6.140625" customWidth="1"/>
    <col min="7703" max="7703" width="1" customWidth="1"/>
    <col min="7704" max="7704" width="6.140625" customWidth="1"/>
    <col min="7705" max="7705" width="1" customWidth="1"/>
    <col min="7937" max="7937" width="36.42578125" customWidth="1"/>
    <col min="7938" max="7942" width="5.7109375" customWidth="1"/>
    <col min="7943" max="7952" width="0" hidden="1" customWidth="1"/>
    <col min="7953" max="7953" width="0.85546875" customWidth="1"/>
    <col min="7954" max="7954" width="5.7109375" customWidth="1"/>
    <col min="7955" max="7955" width="0.85546875" customWidth="1"/>
    <col min="7956" max="7956" width="5.7109375" customWidth="1"/>
    <col min="7957" max="7957" width="0.85546875" customWidth="1"/>
    <col min="7958" max="7958" width="6.140625" customWidth="1"/>
    <col min="7959" max="7959" width="1" customWidth="1"/>
    <col min="7960" max="7960" width="6.140625" customWidth="1"/>
    <col min="7961" max="7961" width="1" customWidth="1"/>
    <col min="8193" max="8193" width="36.42578125" customWidth="1"/>
    <col min="8194" max="8198" width="5.7109375" customWidth="1"/>
    <col min="8199" max="8208" width="0" hidden="1" customWidth="1"/>
    <col min="8209" max="8209" width="0.85546875" customWidth="1"/>
    <col min="8210" max="8210" width="5.7109375" customWidth="1"/>
    <col min="8211" max="8211" width="0.85546875" customWidth="1"/>
    <col min="8212" max="8212" width="5.7109375" customWidth="1"/>
    <col min="8213" max="8213" width="0.85546875" customWidth="1"/>
    <col min="8214" max="8214" width="6.140625" customWidth="1"/>
    <col min="8215" max="8215" width="1" customWidth="1"/>
    <col min="8216" max="8216" width="6.140625" customWidth="1"/>
    <col min="8217" max="8217" width="1" customWidth="1"/>
    <col min="8449" max="8449" width="36.42578125" customWidth="1"/>
    <col min="8450" max="8454" width="5.7109375" customWidth="1"/>
    <col min="8455" max="8464" width="0" hidden="1" customWidth="1"/>
    <col min="8465" max="8465" width="0.85546875" customWidth="1"/>
    <col min="8466" max="8466" width="5.7109375" customWidth="1"/>
    <col min="8467" max="8467" width="0.85546875" customWidth="1"/>
    <col min="8468" max="8468" width="5.7109375" customWidth="1"/>
    <col min="8469" max="8469" width="0.85546875" customWidth="1"/>
    <col min="8470" max="8470" width="6.140625" customWidth="1"/>
    <col min="8471" max="8471" width="1" customWidth="1"/>
    <col min="8472" max="8472" width="6.140625" customWidth="1"/>
    <col min="8473" max="8473" width="1" customWidth="1"/>
    <col min="8705" max="8705" width="36.42578125" customWidth="1"/>
    <col min="8706" max="8710" width="5.7109375" customWidth="1"/>
    <col min="8711" max="8720" width="0" hidden="1" customWidth="1"/>
    <col min="8721" max="8721" width="0.85546875" customWidth="1"/>
    <col min="8722" max="8722" width="5.7109375" customWidth="1"/>
    <col min="8723" max="8723" width="0.85546875" customWidth="1"/>
    <col min="8724" max="8724" width="5.7109375" customWidth="1"/>
    <col min="8725" max="8725" width="0.85546875" customWidth="1"/>
    <col min="8726" max="8726" width="6.140625" customWidth="1"/>
    <col min="8727" max="8727" width="1" customWidth="1"/>
    <col min="8728" max="8728" width="6.140625" customWidth="1"/>
    <col min="8729" max="8729" width="1" customWidth="1"/>
    <col min="8961" max="8961" width="36.42578125" customWidth="1"/>
    <col min="8962" max="8966" width="5.7109375" customWidth="1"/>
    <col min="8967" max="8976" width="0" hidden="1" customWidth="1"/>
    <col min="8977" max="8977" width="0.85546875" customWidth="1"/>
    <col min="8978" max="8978" width="5.7109375" customWidth="1"/>
    <col min="8979" max="8979" width="0.85546875" customWidth="1"/>
    <col min="8980" max="8980" width="5.7109375" customWidth="1"/>
    <col min="8981" max="8981" width="0.85546875" customWidth="1"/>
    <col min="8982" max="8982" width="6.140625" customWidth="1"/>
    <col min="8983" max="8983" width="1" customWidth="1"/>
    <col min="8984" max="8984" width="6.140625" customWidth="1"/>
    <col min="8985" max="8985" width="1" customWidth="1"/>
    <col min="9217" max="9217" width="36.42578125" customWidth="1"/>
    <col min="9218" max="9222" width="5.7109375" customWidth="1"/>
    <col min="9223" max="9232" width="0" hidden="1" customWidth="1"/>
    <col min="9233" max="9233" width="0.85546875" customWidth="1"/>
    <col min="9234" max="9234" width="5.7109375" customWidth="1"/>
    <col min="9235" max="9235" width="0.85546875" customWidth="1"/>
    <col min="9236" max="9236" width="5.7109375" customWidth="1"/>
    <col min="9237" max="9237" width="0.85546875" customWidth="1"/>
    <col min="9238" max="9238" width="6.140625" customWidth="1"/>
    <col min="9239" max="9239" width="1" customWidth="1"/>
    <col min="9240" max="9240" width="6.140625" customWidth="1"/>
    <col min="9241" max="9241" width="1" customWidth="1"/>
    <col min="9473" max="9473" width="36.42578125" customWidth="1"/>
    <col min="9474" max="9478" width="5.7109375" customWidth="1"/>
    <col min="9479" max="9488" width="0" hidden="1" customWidth="1"/>
    <col min="9489" max="9489" width="0.85546875" customWidth="1"/>
    <col min="9490" max="9490" width="5.7109375" customWidth="1"/>
    <col min="9491" max="9491" width="0.85546875" customWidth="1"/>
    <col min="9492" max="9492" width="5.7109375" customWidth="1"/>
    <col min="9493" max="9493" width="0.85546875" customWidth="1"/>
    <col min="9494" max="9494" width="6.140625" customWidth="1"/>
    <col min="9495" max="9495" width="1" customWidth="1"/>
    <col min="9496" max="9496" width="6.140625" customWidth="1"/>
    <col min="9497" max="9497" width="1" customWidth="1"/>
    <col min="9729" max="9729" width="36.42578125" customWidth="1"/>
    <col min="9730" max="9734" width="5.7109375" customWidth="1"/>
    <col min="9735" max="9744" width="0" hidden="1" customWidth="1"/>
    <col min="9745" max="9745" width="0.85546875" customWidth="1"/>
    <col min="9746" max="9746" width="5.7109375" customWidth="1"/>
    <col min="9747" max="9747" width="0.85546875" customWidth="1"/>
    <col min="9748" max="9748" width="5.7109375" customWidth="1"/>
    <col min="9749" max="9749" width="0.85546875" customWidth="1"/>
    <col min="9750" max="9750" width="6.140625" customWidth="1"/>
    <col min="9751" max="9751" width="1" customWidth="1"/>
    <col min="9752" max="9752" width="6.140625" customWidth="1"/>
    <col min="9753" max="9753" width="1" customWidth="1"/>
    <col min="9985" max="9985" width="36.42578125" customWidth="1"/>
    <col min="9986" max="9990" width="5.7109375" customWidth="1"/>
    <col min="9991" max="10000" width="0" hidden="1" customWidth="1"/>
    <col min="10001" max="10001" width="0.85546875" customWidth="1"/>
    <col min="10002" max="10002" width="5.7109375" customWidth="1"/>
    <col min="10003" max="10003" width="0.85546875" customWidth="1"/>
    <col min="10004" max="10004" width="5.7109375" customWidth="1"/>
    <col min="10005" max="10005" width="0.85546875" customWidth="1"/>
    <col min="10006" max="10006" width="6.140625" customWidth="1"/>
    <col min="10007" max="10007" width="1" customWidth="1"/>
    <col min="10008" max="10008" width="6.140625" customWidth="1"/>
    <col min="10009" max="10009" width="1" customWidth="1"/>
    <col min="10241" max="10241" width="36.42578125" customWidth="1"/>
    <col min="10242" max="10246" width="5.7109375" customWidth="1"/>
    <col min="10247" max="10256" width="0" hidden="1" customWidth="1"/>
    <col min="10257" max="10257" width="0.85546875" customWidth="1"/>
    <col min="10258" max="10258" width="5.7109375" customWidth="1"/>
    <col min="10259" max="10259" width="0.85546875" customWidth="1"/>
    <col min="10260" max="10260" width="5.7109375" customWidth="1"/>
    <col min="10261" max="10261" width="0.85546875" customWidth="1"/>
    <col min="10262" max="10262" width="6.140625" customWidth="1"/>
    <col min="10263" max="10263" width="1" customWidth="1"/>
    <col min="10264" max="10264" width="6.140625" customWidth="1"/>
    <col min="10265" max="10265" width="1" customWidth="1"/>
    <col min="10497" max="10497" width="36.42578125" customWidth="1"/>
    <col min="10498" max="10502" width="5.7109375" customWidth="1"/>
    <col min="10503" max="10512" width="0" hidden="1" customWidth="1"/>
    <col min="10513" max="10513" width="0.85546875" customWidth="1"/>
    <col min="10514" max="10514" width="5.7109375" customWidth="1"/>
    <col min="10515" max="10515" width="0.85546875" customWidth="1"/>
    <col min="10516" max="10516" width="5.7109375" customWidth="1"/>
    <col min="10517" max="10517" width="0.85546875" customWidth="1"/>
    <col min="10518" max="10518" width="6.140625" customWidth="1"/>
    <col min="10519" max="10519" width="1" customWidth="1"/>
    <col min="10520" max="10520" width="6.140625" customWidth="1"/>
    <col min="10521" max="10521" width="1" customWidth="1"/>
    <col min="10753" max="10753" width="36.42578125" customWidth="1"/>
    <col min="10754" max="10758" width="5.7109375" customWidth="1"/>
    <col min="10759" max="10768" width="0" hidden="1" customWidth="1"/>
    <col min="10769" max="10769" width="0.85546875" customWidth="1"/>
    <col min="10770" max="10770" width="5.7109375" customWidth="1"/>
    <col min="10771" max="10771" width="0.85546875" customWidth="1"/>
    <col min="10772" max="10772" width="5.7109375" customWidth="1"/>
    <col min="10773" max="10773" width="0.85546875" customWidth="1"/>
    <col min="10774" max="10774" width="6.140625" customWidth="1"/>
    <col min="10775" max="10775" width="1" customWidth="1"/>
    <col min="10776" max="10776" width="6.140625" customWidth="1"/>
    <col min="10777" max="10777" width="1" customWidth="1"/>
    <col min="11009" max="11009" width="36.42578125" customWidth="1"/>
    <col min="11010" max="11014" width="5.7109375" customWidth="1"/>
    <col min="11015" max="11024" width="0" hidden="1" customWidth="1"/>
    <col min="11025" max="11025" width="0.85546875" customWidth="1"/>
    <col min="11026" max="11026" width="5.7109375" customWidth="1"/>
    <col min="11027" max="11027" width="0.85546875" customWidth="1"/>
    <col min="11028" max="11028" width="5.7109375" customWidth="1"/>
    <col min="11029" max="11029" width="0.85546875" customWidth="1"/>
    <col min="11030" max="11030" width="6.140625" customWidth="1"/>
    <col min="11031" max="11031" width="1" customWidth="1"/>
    <col min="11032" max="11032" width="6.140625" customWidth="1"/>
    <col min="11033" max="11033" width="1" customWidth="1"/>
    <col min="11265" max="11265" width="36.42578125" customWidth="1"/>
    <col min="11266" max="11270" width="5.7109375" customWidth="1"/>
    <col min="11271" max="11280" width="0" hidden="1" customWidth="1"/>
    <col min="11281" max="11281" width="0.85546875" customWidth="1"/>
    <col min="11282" max="11282" width="5.7109375" customWidth="1"/>
    <col min="11283" max="11283" width="0.85546875" customWidth="1"/>
    <col min="11284" max="11284" width="5.7109375" customWidth="1"/>
    <col min="11285" max="11285" width="0.85546875" customWidth="1"/>
    <col min="11286" max="11286" width="6.140625" customWidth="1"/>
    <col min="11287" max="11287" width="1" customWidth="1"/>
    <col min="11288" max="11288" width="6.140625" customWidth="1"/>
    <col min="11289" max="11289" width="1" customWidth="1"/>
    <col min="11521" max="11521" width="36.42578125" customWidth="1"/>
    <col min="11522" max="11526" width="5.7109375" customWidth="1"/>
    <col min="11527" max="11536" width="0" hidden="1" customWidth="1"/>
    <col min="11537" max="11537" width="0.85546875" customWidth="1"/>
    <col min="11538" max="11538" width="5.7109375" customWidth="1"/>
    <col min="11539" max="11539" width="0.85546875" customWidth="1"/>
    <col min="11540" max="11540" width="5.7109375" customWidth="1"/>
    <col min="11541" max="11541" width="0.85546875" customWidth="1"/>
    <col min="11542" max="11542" width="6.140625" customWidth="1"/>
    <col min="11543" max="11543" width="1" customWidth="1"/>
    <col min="11544" max="11544" width="6.140625" customWidth="1"/>
    <col min="11545" max="11545" width="1" customWidth="1"/>
    <col min="11777" max="11777" width="36.42578125" customWidth="1"/>
    <col min="11778" max="11782" width="5.7109375" customWidth="1"/>
    <col min="11783" max="11792" width="0" hidden="1" customWidth="1"/>
    <col min="11793" max="11793" width="0.85546875" customWidth="1"/>
    <col min="11794" max="11794" width="5.7109375" customWidth="1"/>
    <col min="11795" max="11795" width="0.85546875" customWidth="1"/>
    <col min="11796" max="11796" width="5.7109375" customWidth="1"/>
    <col min="11797" max="11797" width="0.85546875" customWidth="1"/>
    <col min="11798" max="11798" width="6.140625" customWidth="1"/>
    <col min="11799" max="11799" width="1" customWidth="1"/>
    <col min="11800" max="11800" width="6.140625" customWidth="1"/>
    <col min="11801" max="11801" width="1" customWidth="1"/>
    <col min="12033" max="12033" width="36.42578125" customWidth="1"/>
    <col min="12034" max="12038" width="5.7109375" customWidth="1"/>
    <col min="12039" max="12048" width="0" hidden="1" customWidth="1"/>
    <col min="12049" max="12049" width="0.85546875" customWidth="1"/>
    <col min="12050" max="12050" width="5.7109375" customWidth="1"/>
    <col min="12051" max="12051" width="0.85546875" customWidth="1"/>
    <col min="12052" max="12052" width="5.7109375" customWidth="1"/>
    <col min="12053" max="12053" width="0.85546875" customWidth="1"/>
    <col min="12054" max="12054" width="6.140625" customWidth="1"/>
    <col min="12055" max="12055" width="1" customWidth="1"/>
    <col min="12056" max="12056" width="6.140625" customWidth="1"/>
    <col min="12057" max="12057" width="1" customWidth="1"/>
    <col min="12289" max="12289" width="36.42578125" customWidth="1"/>
    <col min="12290" max="12294" width="5.7109375" customWidth="1"/>
    <col min="12295" max="12304" width="0" hidden="1" customWidth="1"/>
    <col min="12305" max="12305" width="0.85546875" customWidth="1"/>
    <col min="12306" max="12306" width="5.7109375" customWidth="1"/>
    <col min="12307" max="12307" width="0.85546875" customWidth="1"/>
    <col min="12308" max="12308" width="5.7109375" customWidth="1"/>
    <col min="12309" max="12309" width="0.85546875" customWidth="1"/>
    <col min="12310" max="12310" width="6.140625" customWidth="1"/>
    <col min="12311" max="12311" width="1" customWidth="1"/>
    <col min="12312" max="12312" width="6.140625" customWidth="1"/>
    <col min="12313" max="12313" width="1" customWidth="1"/>
    <col min="12545" max="12545" width="36.42578125" customWidth="1"/>
    <col min="12546" max="12550" width="5.7109375" customWidth="1"/>
    <col min="12551" max="12560" width="0" hidden="1" customWidth="1"/>
    <col min="12561" max="12561" width="0.85546875" customWidth="1"/>
    <col min="12562" max="12562" width="5.7109375" customWidth="1"/>
    <col min="12563" max="12563" width="0.85546875" customWidth="1"/>
    <col min="12564" max="12564" width="5.7109375" customWidth="1"/>
    <col min="12565" max="12565" width="0.85546875" customWidth="1"/>
    <col min="12566" max="12566" width="6.140625" customWidth="1"/>
    <col min="12567" max="12567" width="1" customWidth="1"/>
    <col min="12568" max="12568" width="6.140625" customWidth="1"/>
    <col min="12569" max="12569" width="1" customWidth="1"/>
    <col min="12801" max="12801" width="36.42578125" customWidth="1"/>
    <col min="12802" max="12806" width="5.7109375" customWidth="1"/>
    <col min="12807" max="12816" width="0" hidden="1" customWidth="1"/>
    <col min="12817" max="12817" width="0.85546875" customWidth="1"/>
    <col min="12818" max="12818" width="5.7109375" customWidth="1"/>
    <col min="12819" max="12819" width="0.85546875" customWidth="1"/>
    <col min="12820" max="12820" width="5.7109375" customWidth="1"/>
    <col min="12821" max="12821" width="0.85546875" customWidth="1"/>
    <col min="12822" max="12822" width="6.140625" customWidth="1"/>
    <col min="12823" max="12823" width="1" customWidth="1"/>
    <col min="12824" max="12824" width="6.140625" customWidth="1"/>
    <col min="12825" max="12825" width="1" customWidth="1"/>
    <col min="13057" max="13057" width="36.42578125" customWidth="1"/>
    <col min="13058" max="13062" width="5.7109375" customWidth="1"/>
    <col min="13063" max="13072" width="0" hidden="1" customWidth="1"/>
    <col min="13073" max="13073" width="0.85546875" customWidth="1"/>
    <col min="13074" max="13074" width="5.7109375" customWidth="1"/>
    <col min="13075" max="13075" width="0.85546875" customWidth="1"/>
    <col min="13076" max="13076" width="5.7109375" customWidth="1"/>
    <col min="13077" max="13077" width="0.85546875" customWidth="1"/>
    <col min="13078" max="13078" width="6.140625" customWidth="1"/>
    <col min="13079" max="13079" width="1" customWidth="1"/>
    <col min="13080" max="13080" width="6.140625" customWidth="1"/>
    <col min="13081" max="13081" width="1" customWidth="1"/>
    <col min="13313" max="13313" width="36.42578125" customWidth="1"/>
    <col min="13314" max="13318" width="5.7109375" customWidth="1"/>
    <col min="13319" max="13328" width="0" hidden="1" customWidth="1"/>
    <col min="13329" max="13329" width="0.85546875" customWidth="1"/>
    <col min="13330" max="13330" width="5.7109375" customWidth="1"/>
    <col min="13331" max="13331" width="0.85546875" customWidth="1"/>
    <col min="13332" max="13332" width="5.7109375" customWidth="1"/>
    <col min="13333" max="13333" width="0.85546875" customWidth="1"/>
    <col min="13334" max="13334" width="6.140625" customWidth="1"/>
    <col min="13335" max="13335" width="1" customWidth="1"/>
    <col min="13336" max="13336" width="6.140625" customWidth="1"/>
    <col min="13337" max="13337" width="1" customWidth="1"/>
    <col min="13569" max="13569" width="36.42578125" customWidth="1"/>
    <col min="13570" max="13574" width="5.7109375" customWidth="1"/>
    <col min="13575" max="13584" width="0" hidden="1" customWidth="1"/>
    <col min="13585" max="13585" width="0.85546875" customWidth="1"/>
    <col min="13586" max="13586" width="5.7109375" customWidth="1"/>
    <col min="13587" max="13587" width="0.85546875" customWidth="1"/>
    <col min="13588" max="13588" width="5.7109375" customWidth="1"/>
    <col min="13589" max="13589" width="0.85546875" customWidth="1"/>
    <col min="13590" max="13590" width="6.140625" customWidth="1"/>
    <col min="13591" max="13591" width="1" customWidth="1"/>
    <col min="13592" max="13592" width="6.140625" customWidth="1"/>
    <col min="13593" max="13593" width="1" customWidth="1"/>
    <col min="13825" max="13825" width="36.42578125" customWidth="1"/>
    <col min="13826" max="13830" width="5.7109375" customWidth="1"/>
    <col min="13831" max="13840" width="0" hidden="1" customWidth="1"/>
    <col min="13841" max="13841" width="0.85546875" customWidth="1"/>
    <col min="13842" max="13842" width="5.7109375" customWidth="1"/>
    <col min="13843" max="13843" width="0.85546875" customWidth="1"/>
    <col min="13844" max="13844" width="5.7109375" customWidth="1"/>
    <col min="13845" max="13845" width="0.85546875" customWidth="1"/>
    <col min="13846" max="13846" width="6.140625" customWidth="1"/>
    <col min="13847" max="13847" width="1" customWidth="1"/>
    <col min="13848" max="13848" width="6.140625" customWidth="1"/>
    <col min="13849" max="13849" width="1" customWidth="1"/>
    <col min="14081" max="14081" width="36.42578125" customWidth="1"/>
    <col min="14082" max="14086" width="5.7109375" customWidth="1"/>
    <col min="14087" max="14096" width="0" hidden="1" customWidth="1"/>
    <col min="14097" max="14097" width="0.85546875" customWidth="1"/>
    <col min="14098" max="14098" width="5.7109375" customWidth="1"/>
    <col min="14099" max="14099" width="0.85546875" customWidth="1"/>
    <col min="14100" max="14100" width="5.7109375" customWidth="1"/>
    <col min="14101" max="14101" width="0.85546875" customWidth="1"/>
    <col min="14102" max="14102" width="6.140625" customWidth="1"/>
    <col min="14103" max="14103" width="1" customWidth="1"/>
    <col min="14104" max="14104" width="6.140625" customWidth="1"/>
    <col min="14105" max="14105" width="1" customWidth="1"/>
    <col min="14337" max="14337" width="36.42578125" customWidth="1"/>
    <col min="14338" max="14342" width="5.7109375" customWidth="1"/>
    <col min="14343" max="14352" width="0" hidden="1" customWidth="1"/>
    <col min="14353" max="14353" width="0.85546875" customWidth="1"/>
    <col min="14354" max="14354" width="5.7109375" customWidth="1"/>
    <col min="14355" max="14355" width="0.85546875" customWidth="1"/>
    <col min="14356" max="14356" width="5.7109375" customWidth="1"/>
    <col min="14357" max="14357" width="0.85546875" customWidth="1"/>
    <col min="14358" max="14358" width="6.140625" customWidth="1"/>
    <col min="14359" max="14359" width="1" customWidth="1"/>
    <col min="14360" max="14360" width="6.140625" customWidth="1"/>
    <col min="14361" max="14361" width="1" customWidth="1"/>
    <col min="14593" max="14593" width="36.42578125" customWidth="1"/>
    <col min="14594" max="14598" width="5.7109375" customWidth="1"/>
    <col min="14599" max="14608" width="0" hidden="1" customWidth="1"/>
    <col min="14609" max="14609" width="0.85546875" customWidth="1"/>
    <col min="14610" max="14610" width="5.7109375" customWidth="1"/>
    <col min="14611" max="14611" width="0.85546875" customWidth="1"/>
    <col min="14612" max="14612" width="5.7109375" customWidth="1"/>
    <col min="14613" max="14613" width="0.85546875" customWidth="1"/>
    <col min="14614" max="14614" width="6.140625" customWidth="1"/>
    <col min="14615" max="14615" width="1" customWidth="1"/>
    <col min="14616" max="14616" width="6.140625" customWidth="1"/>
    <col min="14617" max="14617" width="1" customWidth="1"/>
    <col min="14849" max="14849" width="36.42578125" customWidth="1"/>
    <col min="14850" max="14854" width="5.7109375" customWidth="1"/>
    <col min="14855" max="14864" width="0" hidden="1" customWidth="1"/>
    <col min="14865" max="14865" width="0.85546875" customWidth="1"/>
    <col min="14866" max="14866" width="5.7109375" customWidth="1"/>
    <col min="14867" max="14867" width="0.85546875" customWidth="1"/>
    <col min="14868" max="14868" width="5.7109375" customWidth="1"/>
    <col min="14869" max="14869" width="0.85546875" customWidth="1"/>
    <col min="14870" max="14870" width="6.140625" customWidth="1"/>
    <col min="14871" max="14871" width="1" customWidth="1"/>
    <col min="14872" max="14872" width="6.140625" customWidth="1"/>
    <col min="14873" max="14873" width="1" customWidth="1"/>
    <col min="15105" max="15105" width="36.42578125" customWidth="1"/>
    <col min="15106" max="15110" width="5.7109375" customWidth="1"/>
    <col min="15111" max="15120" width="0" hidden="1" customWidth="1"/>
    <col min="15121" max="15121" width="0.85546875" customWidth="1"/>
    <col min="15122" max="15122" width="5.7109375" customWidth="1"/>
    <col min="15123" max="15123" width="0.85546875" customWidth="1"/>
    <col min="15124" max="15124" width="5.7109375" customWidth="1"/>
    <col min="15125" max="15125" width="0.85546875" customWidth="1"/>
    <col min="15126" max="15126" width="6.140625" customWidth="1"/>
    <col min="15127" max="15127" width="1" customWidth="1"/>
    <col min="15128" max="15128" width="6.140625" customWidth="1"/>
    <col min="15129" max="15129" width="1" customWidth="1"/>
    <col min="15361" max="15361" width="36.42578125" customWidth="1"/>
    <col min="15362" max="15366" width="5.7109375" customWidth="1"/>
    <col min="15367" max="15376" width="0" hidden="1" customWidth="1"/>
    <col min="15377" max="15377" width="0.85546875" customWidth="1"/>
    <col min="15378" max="15378" width="5.7109375" customWidth="1"/>
    <col min="15379" max="15379" width="0.85546875" customWidth="1"/>
    <col min="15380" max="15380" width="5.7109375" customWidth="1"/>
    <col min="15381" max="15381" width="0.85546875" customWidth="1"/>
    <col min="15382" max="15382" width="6.140625" customWidth="1"/>
    <col min="15383" max="15383" width="1" customWidth="1"/>
    <col min="15384" max="15384" width="6.140625" customWidth="1"/>
    <col min="15385" max="15385" width="1" customWidth="1"/>
    <col min="15617" max="15617" width="36.42578125" customWidth="1"/>
    <col min="15618" max="15622" width="5.7109375" customWidth="1"/>
    <col min="15623" max="15632" width="0" hidden="1" customWidth="1"/>
    <col min="15633" max="15633" width="0.85546875" customWidth="1"/>
    <col min="15634" max="15634" width="5.7109375" customWidth="1"/>
    <col min="15635" max="15635" width="0.85546875" customWidth="1"/>
    <col min="15636" max="15636" width="5.7109375" customWidth="1"/>
    <col min="15637" max="15637" width="0.85546875" customWidth="1"/>
    <col min="15638" max="15638" width="6.140625" customWidth="1"/>
    <col min="15639" max="15639" width="1" customWidth="1"/>
    <col min="15640" max="15640" width="6.140625" customWidth="1"/>
    <col min="15641" max="15641" width="1" customWidth="1"/>
    <col min="15873" max="15873" width="36.42578125" customWidth="1"/>
    <col min="15874" max="15878" width="5.7109375" customWidth="1"/>
    <col min="15879" max="15888" width="0" hidden="1" customWidth="1"/>
    <col min="15889" max="15889" width="0.85546875" customWidth="1"/>
    <col min="15890" max="15890" width="5.7109375" customWidth="1"/>
    <col min="15891" max="15891" width="0.85546875" customWidth="1"/>
    <col min="15892" max="15892" width="5.7109375" customWidth="1"/>
    <col min="15893" max="15893" width="0.85546875" customWidth="1"/>
    <col min="15894" max="15894" width="6.140625" customWidth="1"/>
    <col min="15895" max="15895" width="1" customWidth="1"/>
    <col min="15896" max="15896" width="6.140625" customWidth="1"/>
    <col min="15897" max="15897" width="1" customWidth="1"/>
    <col min="16129" max="16129" width="36.42578125" customWidth="1"/>
    <col min="16130" max="16134" width="5.7109375" customWidth="1"/>
    <col min="16135" max="16144" width="0" hidden="1" customWidth="1"/>
    <col min="16145" max="16145" width="0.85546875" customWidth="1"/>
    <col min="16146" max="16146" width="5.7109375" customWidth="1"/>
    <col min="16147" max="16147" width="0.85546875" customWidth="1"/>
    <col min="16148" max="16148" width="5.7109375" customWidth="1"/>
    <col min="16149" max="16149" width="0.85546875" customWidth="1"/>
    <col min="16150" max="16150" width="6.140625" customWidth="1"/>
    <col min="16151" max="16151" width="1" customWidth="1"/>
    <col min="16152" max="16152" width="6.140625" customWidth="1"/>
    <col min="16153" max="16153" width="1" customWidth="1"/>
  </cols>
  <sheetData>
    <row r="1" spans="1:25" x14ac:dyDescent="0.25">
      <c r="A1" s="144" t="s">
        <v>47</v>
      </c>
    </row>
    <row r="2" spans="1:25" ht="15.75" thickBot="1" x14ac:dyDescent="0.3">
      <c r="A2" s="145"/>
    </row>
    <row r="3" spans="1:25" ht="145.9" customHeight="1" thickTop="1" thickBot="1" x14ac:dyDescent="0.3">
      <c r="A3" s="77" t="s">
        <v>85</v>
      </c>
      <c r="B3" s="78" t="str">
        <f>A5</f>
        <v>TSG Balingen</v>
      </c>
      <c r="C3" s="78" t="str">
        <f>A7</f>
        <v>Spvgg Aldingen</v>
      </c>
      <c r="D3" s="78" t="str">
        <f>A9</f>
        <v>SV Horgen</v>
      </c>
      <c r="E3" s="78" t="str">
        <f>A11</f>
        <v xml:space="preserve">SV Spaichingen </v>
      </c>
      <c r="F3" s="78" t="str">
        <f>A13</f>
        <v>SC Wellendingen</v>
      </c>
      <c r="G3" s="78"/>
      <c r="H3" s="78"/>
      <c r="I3" s="78"/>
      <c r="J3" s="78"/>
      <c r="K3" s="78"/>
      <c r="L3" s="78"/>
      <c r="M3" s="78"/>
      <c r="N3" s="79"/>
      <c r="O3" s="79"/>
      <c r="P3" s="79"/>
      <c r="Q3" s="79"/>
      <c r="R3" s="80" t="s">
        <v>86</v>
      </c>
      <c r="S3" s="81"/>
      <c r="T3" s="80" t="s">
        <v>52</v>
      </c>
      <c r="U3" s="81"/>
      <c r="V3" s="80" t="s">
        <v>87</v>
      </c>
      <c r="W3" s="81"/>
      <c r="X3" s="80" t="s">
        <v>88</v>
      </c>
      <c r="Y3" s="79"/>
    </row>
    <row r="4" spans="1:25" ht="16.5" thickTop="1" thickBo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 thickTop="1" thickBot="1" x14ac:dyDescent="0.3">
      <c r="A5" s="146" t="str">
        <f>Spielplan!F9</f>
        <v>TSG Balingen</v>
      </c>
      <c r="B5" s="82"/>
      <c r="C5" s="83"/>
      <c r="D5" s="83"/>
      <c r="E5" s="83"/>
      <c r="F5" s="83"/>
      <c r="G5" s="84"/>
      <c r="H5" s="84"/>
      <c r="I5" s="148"/>
      <c r="J5" s="148"/>
      <c r="K5" s="148"/>
      <c r="L5" s="148"/>
      <c r="M5" s="148"/>
      <c r="N5" s="148"/>
      <c r="O5" s="148"/>
      <c r="P5" s="148"/>
      <c r="Q5" s="85"/>
      <c r="R5" s="150"/>
      <c r="S5" s="85"/>
      <c r="T5" s="83"/>
      <c r="U5" s="85"/>
      <c r="V5" s="150"/>
      <c r="W5" s="150"/>
      <c r="X5" s="150"/>
      <c r="Y5" s="86"/>
    </row>
    <row r="6" spans="1:25" ht="15.75" thickBot="1" x14ac:dyDescent="0.3">
      <c r="A6" s="147"/>
      <c r="B6" s="87"/>
      <c r="C6" s="88"/>
      <c r="D6" s="88"/>
      <c r="E6" s="88"/>
      <c r="F6" s="88"/>
      <c r="G6" s="89"/>
      <c r="H6" s="89"/>
      <c r="I6" s="149"/>
      <c r="J6" s="149"/>
      <c r="K6" s="149"/>
      <c r="L6" s="149"/>
      <c r="M6" s="149"/>
      <c r="N6" s="149"/>
      <c r="O6" s="149"/>
      <c r="P6" s="149"/>
      <c r="Q6" s="88"/>
      <c r="R6" s="151"/>
      <c r="S6" s="88"/>
      <c r="T6" s="88"/>
      <c r="U6" s="88"/>
      <c r="V6" s="151"/>
      <c r="W6" s="151"/>
      <c r="X6" s="151"/>
      <c r="Y6" s="90"/>
    </row>
    <row r="7" spans="1:25" ht="15.6" customHeight="1" thickTop="1" thickBot="1" x14ac:dyDescent="0.3">
      <c r="A7" s="152" t="str">
        <f>Spielplan!F10</f>
        <v>Spvgg Aldingen</v>
      </c>
      <c r="B7" s="83"/>
      <c r="C7" s="82"/>
      <c r="D7" s="83"/>
      <c r="E7" s="83"/>
      <c r="F7" s="83"/>
      <c r="G7" s="148"/>
      <c r="H7" s="148"/>
      <c r="I7" s="84"/>
      <c r="J7" s="84"/>
      <c r="K7" s="148"/>
      <c r="L7" s="148"/>
      <c r="M7" s="148"/>
      <c r="N7" s="148"/>
      <c r="O7" s="148"/>
      <c r="P7" s="148"/>
      <c r="Q7" s="85"/>
      <c r="R7" s="150"/>
      <c r="S7" s="85"/>
      <c r="T7" s="83"/>
      <c r="U7" s="85"/>
      <c r="V7" s="150"/>
      <c r="W7" s="150"/>
      <c r="X7" s="150"/>
      <c r="Y7" s="86"/>
    </row>
    <row r="8" spans="1:25" ht="15" customHeight="1" thickBot="1" x14ac:dyDescent="0.3">
      <c r="A8" s="153"/>
      <c r="B8" s="88"/>
      <c r="C8" s="87"/>
      <c r="D8" s="88"/>
      <c r="E8" s="88"/>
      <c r="F8" s="88"/>
      <c r="G8" s="149"/>
      <c r="H8" s="149"/>
      <c r="I8" s="89"/>
      <c r="J8" s="89"/>
      <c r="K8" s="149"/>
      <c r="L8" s="149"/>
      <c r="M8" s="149"/>
      <c r="N8" s="149"/>
      <c r="O8" s="149"/>
      <c r="P8" s="149"/>
      <c r="Q8" s="88"/>
      <c r="R8" s="151"/>
      <c r="S8" s="88"/>
      <c r="T8" s="88"/>
      <c r="U8" s="88"/>
      <c r="V8" s="151"/>
      <c r="W8" s="151"/>
      <c r="X8" s="151"/>
      <c r="Y8" s="90"/>
    </row>
    <row r="9" spans="1:25" ht="15.6" customHeight="1" thickTop="1" thickBot="1" x14ac:dyDescent="0.3">
      <c r="A9" s="152" t="str">
        <f>Spielplan!F11</f>
        <v>SV Horgen</v>
      </c>
      <c r="B9" s="83"/>
      <c r="C9" s="83"/>
      <c r="D9" s="82"/>
      <c r="E9" s="83"/>
      <c r="F9" s="83"/>
      <c r="G9" s="148"/>
      <c r="H9" s="148"/>
      <c r="I9" s="148"/>
      <c r="J9" s="148"/>
      <c r="K9" s="84"/>
      <c r="L9" s="84"/>
      <c r="M9" s="148"/>
      <c r="N9" s="148"/>
      <c r="O9" s="148"/>
      <c r="P9" s="148"/>
      <c r="Q9" s="85"/>
      <c r="R9" s="150"/>
      <c r="S9" s="85"/>
      <c r="T9" s="83"/>
      <c r="U9" s="85"/>
      <c r="V9" s="150"/>
      <c r="W9" s="150"/>
      <c r="X9" s="150"/>
      <c r="Y9" s="86"/>
    </row>
    <row r="10" spans="1:25" ht="15" customHeight="1" thickBot="1" x14ac:dyDescent="0.3">
      <c r="A10" s="153"/>
      <c r="B10" s="88"/>
      <c r="C10" s="88"/>
      <c r="D10" s="87"/>
      <c r="E10" s="88"/>
      <c r="F10" s="88"/>
      <c r="G10" s="149"/>
      <c r="H10" s="149"/>
      <c r="I10" s="149"/>
      <c r="J10" s="149"/>
      <c r="K10" s="89"/>
      <c r="L10" s="89"/>
      <c r="M10" s="149"/>
      <c r="N10" s="149"/>
      <c r="O10" s="149"/>
      <c r="P10" s="149"/>
      <c r="Q10" s="88"/>
      <c r="R10" s="151"/>
      <c r="S10" s="88"/>
      <c r="T10" s="88"/>
      <c r="U10" s="88"/>
      <c r="V10" s="151"/>
      <c r="W10" s="151"/>
      <c r="X10" s="151"/>
      <c r="Y10" s="90"/>
    </row>
    <row r="11" spans="1:25" ht="15.6" customHeight="1" thickTop="1" thickBot="1" x14ac:dyDescent="0.3">
      <c r="A11" s="152" t="str">
        <f>Spielplan!F12</f>
        <v xml:space="preserve">SV Spaichingen </v>
      </c>
      <c r="B11" s="83"/>
      <c r="C11" s="83"/>
      <c r="D11" s="83"/>
      <c r="E11" s="82"/>
      <c r="F11" s="83"/>
      <c r="G11" s="148"/>
      <c r="H11" s="148"/>
      <c r="I11" s="148"/>
      <c r="J11" s="148"/>
      <c r="K11" s="148"/>
      <c r="L11" s="148"/>
      <c r="M11" s="84"/>
      <c r="N11" s="84"/>
      <c r="O11" s="148"/>
      <c r="P11" s="148"/>
      <c r="Q11" s="85"/>
      <c r="R11" s="150"/>
      <c r="S11" s="85"/>
      <c r="T11" s="83"/>
      <c r="U11" s="85"/>
      <c r="V11" s="150"/>
      <c r="W11" s="150"/>
      <c r="X11" s="150"/>
      <c r="Y11" s="86"/>
    </row>
    <row r="12" spans="1:25" ht="15" customHeight="1" thickBot="1" x14ac:dyDescent="0.3">
      <c r="A12" s="153"/>
      <c r="B12" s="88"/>
      <c r="C12" s="88"/>
      <c r="D12" s="88"/>
      <c r="E12" s="87"/>
      <c r="F12" s="88"/>
      <c r="G12" s="149"/>
      <c r="H12" s="149"/>
      <c r="I12" s="149"/>
      <c r="J12" s="149"/>
      <c r="K12" s="149"/>
      <c r="L12" s="149"/>
      <c r="M12" s="89"/>
      <c r="N12" s="89"/>
      <c r="O12" s="149"/>
      <c r="P12" s="149"/>
      <c r="Q12" s="88"/>
      <c r="R12" s="151"/>
      <c r="S12" s="88"/>
      <c r="T12" s="88"/>
      <c r="U12" s="88"/>
      <c r="V12" s="151"/>
      <c r="W12" s="151"/>
      <c r="X12" s="151"/>
      <c r="Y12" s="90"/>
    </row>
    <row r="13" spans="1:25" ht="15.6" customHeight="1" thickTop="1" thickBot="1" x14ac:dyDescent="0.3">
      <c r="A13" s="152" t="str">
        <f>Spielplan!F13</f>
        <v>SC Wellendingen</v>
      </c>
      <c r="B13" s="83"/>
      <c r="C13" s="83"/>
      <c r="D13" s="83"/>
      <c r="E13" s="83"/>
      <c r="F13" s="82"/>
      <c r="G13" s="148">
        <f>IF(B13&gt;B14,3,0)</f>
        <v>0</v>
      </c>
      <c r="H13" s="148">
        <f>IF(B13=B14,1,0)</f>
        <v>1</v>
      </c>
      <c r="I13" s="148">
        <f>IF(C13&gt;C14,3,0)</f>
        <v>0</v>
      </c>
      <c r="J13" s="148">
        <f>IF(C13=C14,1,0)</f>
        <v>1</v>
      </c>
      <c r="K13" s="148">
        <f>IF(D13&gt;D14,3,0)</f>
        <v>0</v>
      </c>
      <c r="L13" s="148">
        <f>IF(D13=D14,1,0)</f>
        <v>1</v>
      </c>
      <c r="M13" s="148">
        <f>IF(E13&gt;E14,3,0)</f>
        <v>0</v>
      </c>
      <c r="N13" s="148">
        <f>IF(E13=E14,1,0)</f>
        <v>1</v>
      </c>
      <c r="O13" s="84"/>
      <c r="P13" s="84"/>
      <c r="Q13" s="85"/>
      <c r="R13" s="150"/>
      <c r="S13" s="85"/>
      <c r="T13" s="83"/>
      <c r="U13" s="85"/>
      <c r="V13" s="150"/>
      <c r="W13" s="150"/>
      <c r="X13" s="150"/>
      <c r="Y13" s="86"/>
    </row>
    <row r="14" spans="1:25" ht="15" customHeight="1" thickBot="1" x14ac:dyDescent="0.3">
      <c r="A14" s="153"/>
      <c r="B14" s="88"/>
      <c r="C14" s="88"/>
      <c r="D14" s="88"/>
      <c r="E14" s="88"/>
      <c r="F14" s="87"/>
      <c r="G14" s="149"/>
      <c r="H14" s="149"/>
      <c r="I14" s="149"/>
      <c r="J14" s="149"/>
      <c r="K14" s="149"/>
      <c r="L14" s="149"/>
      <c r="M14" s="149"/>
      <c r="N14" s="149"/>
      <c r="O14" s="89"/>
      <c r="P14" s="89"/>
      <c r="Q14" s="88"/>
      <c r="R14" s="151"/>
      <c r="S14" s="88"/>
      <c r="T14" s="88"/>
      <c r="U14" s="88"/>
      <c r="V14" s="151"/>
      <c r="W14" s="151"/>
      <c r="X14" s="151"/>
      <c r="Y14" s="90"/>
    </row>
    <row r="15" spans="1:25" ht="15.75" thickTop="1" x14ac:dyDescent="0.25"/>
    <row r="16" spans="1:25" x14ac:dyDescent="0.25">
      <c r="A16" s="144" t="s">
        <v>48</v>
      </c>
    </row>
    <row r="17" spans="1:25" ht="15.75" thickBot="1" x14ac:dyDescent="0.3">
      <c r="A17" s="145"/>
    </row>
    <row r="18" spans="1:25" ht="145.9" customHeight="1" thickTop="1" thickBot="1" x14ac:dyDescent="0.3">
      <c r="A18" s="77" t="s">
        <v>85</v>
      </c>
      <c r="B18" s="78" t="str">
        <f>A20</f>
        <v>VFB Bösingen</v>
      </c>
      <c r="C18" s="78" t="str">
        <f>A22</f>
        <v xml:space="preserve">FC Frittlingen </v>
      </c>
      <c r="D18" s="78" t="str">
        <f>A24</f>
        <v>FV 08 Rottweil</v>
      </c>
      <c r="E18" s="78" t="str">
        <f>A26</f>
        <v>FSV Schwenningen</v>
      </c>
      <c r="F18" s="78" t="str">
        <f>A28</f>
        <v>SC 04 Tuttlingen</v>
      </c>
      <c r="G18" s="78"/>
      <c r="H18" s="78"/>
      <c r="I18" s="78"/>
      <c r="J18" s="78"/>
      <c r="K18" s="78"/>
      <c r="L18" s="78"/>
      <c r="M18" s="78"/>
      <c r="N18" s="79"/>
      <c r="O18" s="79"/>
      <c r="P18" s="79"/>
      <c r="Q18" s="79"/>
      <c r="R18" s="80" t="s">
        <v>86</v>
      </c>
      <c r="S18" s="81"/>
      <c r="T18" s="80" t="s">
        <v>52</v>
      </c>
      <c r="U18" s="81"/>
      <c r="V18" s="80" t="s">
        <v>87</v>
      </c>
      <c r="W18" s="81"/>
      <c r="X18" s="80" t="s">
        <v>88</v>
      </c>
      <c r="Y18" s="79"/>
    </row>
    <row r="19" spans="1:25" ht="16.5" thickTop="1" thickBot="1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6.5" thickTop="1" thickBot="1" x14ac:dyDescent="0.3">
      <c r="A20" s="152" t="str">
        <f>Spielplan!P9</f>
        <v>VFB Bösingen</v>
      </c>
      <c r="B20" s="82"/>
      <c r="C20" s="83"/>
      <c r="D20" s="83"/>
      <c r="E20" s="83"/>
      <c r="F20" s="83"/>
      <c r="G20" s="84"/>
      <c r="H20" s="84"/>
      <c r="I20" s="148"/>
      <c r="J20" s="148"/>
      <c r="K20" s="148"/>
      <c r="L20" s="148"/>
      <c r="M20" s="148"/>
      <c r="N20" s="148"/>
      <c r="O20" s="148"/>
      <c r="P20" s="148"/>
      <c r="Q20" s="85"/>
      <c r="R20" s="150"/>
      <c r="S20" s="85"/>
      <c r="T20" s="83"/>
      <c r="U20" s="85"/>
      <c r="V20" s="150"/>
      <c r="W20" s="85"/>
      <c r="X20" s="150"/>
      <c r="Y20" s="86"/>
    </row>
    <row r="21" spans="1:25" ht="15.75" thickBot="1" x14ac:dyDescent="0.3">
      <c r="A21" s="153"/>
      <c r="B21" s="87"/>
      <c r="C21" s="88"/>
      <c r="D21" s="88"/>
      <c r="E21" s="88"/>
      <c r="F21" s="88"/>
      <c r="G21" s="89"/>
      <c r="H21" s="89"/>
      <c r="I21" s="149"/>
      <c r="J21" s="149"/>
      <c r="K21" s="149"/>
      <c r="L21" s="149"/>
      <c r="M21" s="149"/>
      <c r="N21" s="149"/>
      <c r="O21" s="149"/>
      <c r="P21" s="149"/>
      <c r="Q21" s="88"/>
      <c r="R21" s="151"/>
      <c r="S21" s="88"/>
      <c r="T21" s="88"/>
      <c r="U21" s="88"/>
      <c r="V21" s="151"/>
      <c r="W21" s="88"/>
      <c r="X21" s="151"/>
      <c r="Y21" s="90"/>
    </row>
    <row r="22" spans="1:25" ht="16.5" thickTop="1" thickBot="1" x14ac:dyDescent="0.3">
      <c r="A22" s="152" t="str">
        <f>Spielplan!P10</f>
        <v xml:space="preserve">FC Frittlingen </v>
      </c>
      <c r="B22" s="83"/>
      <c r="C22" s="82"/>
      <c r="D22" s="83"/>
      <c r="E22" s="83"/>
      <c r="F22" s="83"/>
      <c r="G22" s="148"/>
      <c r="H22" s="148"/>
      <c r="I22" s="84"/>
      <c r="J22" s="84"/>
      <c r="K22" s="148"/>
      <c r="L22" s="148"/>
      <c r="M22" s="148"/>
      <c r="N22" s="148"/>
      <c r="O22" s="148"/>
      <c r="P22" s="148"/>
      <c r="Q22" s="85"/>
      <c r="R22" s="150"/>
      <c r="S22" s="85"/>
      <c r="T22" s="83"/>
      <c r="U22" s="85"/>
      <c r="V22" s="150"/>
      <c r="W22" s="85"/>
      <c r="X22" s="150"/>
      <c r="Y22" s="86"/>
    </row>
    <row r="23" spans="1:25" ht="15.75" thickBot="1" x14ac:dyDescent="0.3">
      <c r="A23" s="153"/>
      <c r="B23" s="88"/>
      <c r="C23" s="87"/>
      <c r="D23" s="88"/>
      <c r="E23" s="88"/>
      <c r="F23" s="88"/>
      <c r="G23" s="149"/>
      <c r="H23" s="149"/>
      <c r="I23" s="89"/>
      <c r="J23" s="89"/>
      <c r="K23" s="149"/>
      <c r="L23" s="149"/>
      <c r="M23" s="149"/>
      <c r="N23" s="149"/>
      <c r="O23" s="149"/>
      <c r="P23" s="149"/>
      <c r="Q23" s="88"/>
      <c r="R23" s="151"/>
      <c r="S23" s="88"/>
      <c r="T23" s="88"/>
      <c r="U23" s="88"/>
      <c r="V23" s="151"/>
      <c r="W23" s="88"/>
      <c r="X23" s="151"/>
      <c r="Y23" s="90"/>
    </row>
    <row r="24" spans="1:25" ht="16.5" thickTop="1" thickBot="1" x14ac:dyDescent="0.3">
      <c r="A24" s="152" t="str">
        <f>Spielplan!P11</f>
        <v>FV 08 Rottweil</v>
      </c>
      <c r="B24" s="83"/>
      <c r="C24" s="83"/>
      <c r="D24" s="82"/>
      <c r="E24" s="83"/>
      <c r="F24" s="83"/>
      <c r="G24" s="148"/>
      <c r="H24" s="148"/>
      <c r="I24" s="148"/>
      <c r="J24" s="148"/>
      <c r="K24" s="84"/>
      <c r="L24" s="84"/>
      <c r="M24" s="148"/>
      <c r="N24" s="148"/>
      <c r="O24" s="148"/>
      <c r="P24" s="148"/>
      <c r="Q24" s="85"/>
      <c r="R24" s="150"/>
      <c r="S24" s="85"/>
      <c r="T24" s="83"/>
      <c r="U24" s="85"/>
      <c r="V24" s="150"/>
      <c r="W24" s="85"/>
      <c r="X24" s="150"/>
      <c r="Y24" s="86"/>
    </row>
    <row r="25" spans="1:25" ht="15.75" thickBot="1" x14ac:dyDescent="0.3">
      <c r="A25" s="153"/>
      <c r="B25" s="88"/>
      <c r="C25" s="88"/>
      <c r="D25" s="87"/>
      <c r="E25" s="88"/>
      <c r="F25" s="88"/>
      <c r="G25" s="149"/>
      <c r="H25" s="149"/>
      <c r="I25" s="149"/>
      <c r="J25" s="149"/>
      <c r="K25" s="89"/>
      <c r="L25" s="89"/>
      <c r="M25" s="149"/>
      <c r="N25" s="149"/>
      <c r="O25" s="149"/>
      <c r="P25" s="149"/>
      <c r="Q25" s="88"/>
      <c r="R25" s="151"/>
      <c r="S25" s="88"/>
      <c r="T25" s="88"/>
      <c r="U25" s="88"/>
      <c r="V25" s="151"/>
      <c r="W25" s="88"/>
      <c r="X25" s="151"/>
      <c r="Y25" s="90"/>
    </row>
    <row r="26" spans="1:25" ht="16.5" thickTop="1" thickBot="1" x14ac:dyDescent="0.3">
      <c r="A26" s="152" t="str">
        <f>Spielplan!P12</f>
        <v>FSV Schwenningen</v>
      </c>
      <c r="B26" s="83"/>
      <c r="C26" s="83"/>
      <c r="D26" s="83"/>
      <c r="E26" s="82"/>
      <c r="F26" s="83"/>
      <c r="G26" s="148"/>
      <c r="H26" s="148"/>
      <c r="I26" s="148"/>
      <c r="J26" s="148"/>
      <c r="K26" s="148"/>
      <c r="L26" s="148"/>
      <c r="M26" s="84"/>
      <c r="N26" s="84"/>
      <c r="O26" s="148"/>
      <c r="P26" s="148"/>
      <c r="Q26" s="85"/>
      <c r="R26" s="150"/>
      <c r="S26" s="85"/>
      <c r="T26" s="83"/>
      <c r="U26" s="85"/>
      <c r="V26" s="150"/>
      <c r="W26" s="85"/>
      <c r="X26" s="150"/>
      <c r="Y26" s="86"/>
    </row>
    <row r="27" spans="1:25" ht="15.75" thickBot="1" x14ac:dyDescent="0.3">
      <c r="A27" s="153"/>
      <c r="B27" s="88"/>
      <c r="C27" s="88"/>
      <c r="D27" s="88"/>
      <c r="E27" s="87"/>
      <c r="F27" s="88"/>
      <c r="G27" s="149"/>
      <c r="H27" s="149"/>
      <c r="I27" s="149"/>
      <c r="J27" s="149"/>
      <c r="K27" s="149"/>
      <c r="L27" s="149"/>
      <c r="M27" s="89"/>
      <c r="N27" s="89"/>
      <c r="O27" s="149"/>
      <c r="P27" s="149"/>
      <c r="Q27" s="88"/>
      <c r="R27" s="151"/>
      <c r="S27" s="88"/>
      <c r="T27" s="88"/>
      <c r="U27" s="88"/>
      <c r="V27" s="151"/>
      <c r="W27" s="88"/>
      <c r="X27" s="151"/>
      <c r="Y27" s="90"/>
    </row>
    <row r="28" spans="1:25" ht="16.5" thickTop="1" thickBot="1" x14ac:dyDescent="0.3">
      <c r="A28" s="152" t="str">
        <f>Spielplan!P13</f>
        <v>SC 04 Tuttlingen</v>
      </c>
      <c r="B28" s="83"/>
      <c r="C28" s="83"/>
      <c r="D28" s="83"/>
      <c r="E28" s="83"/>
      <c r="F28" s="82"/>
      <c r="G28" s="148">
        <f>IF(B28&gt;B29,3,0)</f>
        <v>0</v>
      </c>
      <c r="H28" s="148">
        <f>IF(B28=B29,1,0)</f>
        <v>1</v>
      </c>
      <c r="I28" s="148">
        <f>IF(C28&gt;C29,3,0)</f>
        <v>0</v>
      </c>
      <c r="J28" s="148">
        <f>IF(C28=C29,1,0)</f>
        <v>1</v>
      </c>
      <c r="K28" s="148">
        <f>IF(D28&gt;D29,3,0)</f>
        <v>0</v>
      </c>
      <c r="L28" s="148">
        <f>IF(D28=D29,1,0)</f>
        <v>1</v>
      </c>
      <c r="M28" s="148">
        <f>IF(E28&gt;E29,3,0)</f>
        <v>0</v>
      </c>
      <c r="N28" s="148">
        <f>IF(E28=E29,1,0)</f>
        <v>1</v>
      </c>
      <c r="O28" s="84"/>
      <c r="P28" s="84"/>
      <c r="Q28" s="85"/>
      <c r="R28" s="150"/>
      <c r="S28" s="85"/>
      <c r="T28" s="83"/>
      <c r="U28" s="85"/>
      <c r="V28" s="150"/>
      <c r="W28" s="85"/>
      <c r="X28" s="150"/>
      <c r="Y28" s="86"/>
    </row>
    <row r="29" spans="1:25" ht="15.75" thickBot="1" x14ac:dyDescent="0.3">
      <c r="A29" s="153"/>
      <c r="B29" s="88"/>
      <c r="C29" s="88"/>
      <c r="D29" s="88"/>
      <c r="E29" s="88"/>
      <c r="F29" s="87"/>
      <c r="G29" s="149"/>
      <c r="H29" s="149"/>
      <c r="I29" s="149"/>
      <c r="J29" s="149"/>
      <c r="K29" s="149"/>
      <c r="L29" s="149"/>
      <c r="M29" s="149"/>
      <c r="N29" s="149"/>
      <c r="O29" s="89"/>
      <c r="P29" s="89"/>
      <c r="Q29" s="88"/>
      <c r="R29" s="151"/>
      <c r="S29" s="88"/>
      <c r="T29" s="88"/>
      <c r="U29" s="88"/>
      <c r="V29" s="151"/>
      <c r="W29" s="88"/>
      <c r="X29" s="151"/>
      <c r="Y29" s="90"/>
    </row>
    <row r="30" spans="1:25" ht="15.75" thickTop="1" x14ac:dyDescent="0.25"/>
  </sheetData>
  <mergeCells count="127">
    <mergeCell ref="X26:X27"/>
    <mergeCell ref="A28:A29"/>
    <mergeCell ref="G28:G29"/>
    <mergeCell ref="H28:H29"/>
    <mergeCell ref="I28:I29"/>
    <mergeCell ref="J28:J29"/>
    <mergeCell ref="R24:R25"/>
    <mergeCell ref="V24:V25"/>
    <mergeCell ref="X24:X25"/>
    <mergeCell ref="A26:A27"/>
    <mergeCell ref="G26:G27"/>
    <mergeCell ref="H26:H27"/>
    <mergeCell ref="I26:I27"/>
    <mergeCell ref="J26:J27"/>
    <mergeCell ref="K26:K27"/>
    <mergeCell ref="L26:L27"/>
    <mergeCell ref="X28:X29"/>
    <mergeCell ref="K28:K29"/>
    <mergeCell ref="L28:L29"/>
    <mergeCell ref="M28:M29"/>
    <mergeCell ref="N28:N29"/>
    <mergeCell ref="R28:R29"/>
    <mergeCell ref="V28:V29"/>
    <mergeCell ref="O26:O27"/>
    <mergeCell ref="P26:P27"/>
    <mergeCell ref="A24:A25"/>
    <mergeCell ref="G24:G25"/>
    <mergeCell ref="H24:H25"/>
    <mergeCell ref="I24:I25"/>
    <mergeCell ref="J24:J25"/>
    <mergeCell ref="M24:M25"/>
    <mergeCell ref="N24:N25"/>
    <mergeCell ref="O24:O25"/>
    <mergeCell ref="P24:P25"/>
    <mergeCell ref="R26:R27"/>
    <mergeCell ref="V26:V27"/>
    <mergeCell ref="O20:O21"/>
    <mergeCell ref="P20:P21"/>
    <mergeCell ref="R20:R21"/>
    <mergeCell ref="V20:V21"/>
    <mergeCell ref="X20:X21"/>
    <mergeCell ref="A22:A23"/>
    <mergeCell ref="G22:G23"/>
    <mergeCell ref="H22:H23"/>
    <mergeCell ref="K22:K23"/>
    <mergeCell ref="L22:L23"/>
    <mergeCell ref="X22:X23"/>
    <mergeCell ref="M22:M23"/>
    <mergeCell ref="N22:N23"/>
    <mergeCell ref="O22:O23"/>
    <mergeCell ref="P22:P23"/>
    <mergeCell ref="R22:R23"/>
    <mergeCell ref="V22:V23"/>
    <mergeCell ref="A16:A17"/>
    <mergeCell ref="A20:A21"/>
    <mergeCell ref="I20:I21"/>
    <mergeCell ref="J20:J21"/>
    <mergeCell ref="K20:K21"/>
    <mergeCell ref="L20:L21"/>
    <mergeCell ref="M20:M21"/>
    <mergeCell ref="N20:N21"/>
    <mergeCell ref="K13:K14"/>
    <mergeCell ref="L13:L14"/>
    <mergeCell ref="M13:M14"/>
    <mergeCell ref="N13:N14"/>
    <mergeCell ref="P11:P12"/>
    <mergeCell ref="R11:R12"/>
    <mergeCell ref="V11:V12"/>
    <mergeCell ref="W11:W12"/>
    <mergeCell ref="X11:X12"/>
    <mergeCell ref="A13:A14"/>
    <mergeCell ref="G13:G14"/>
    <mergeCell ref="H13:H14"/>
    <mergeCell ref="I13:I14"/>
    <mergeCell ref="J13:J14"/>
    <mergeCell ref="W13:W14"/>
    <mergeCell ref="X13:X14"/>
    <mergeCell ref="R13:R14"/>
    <mergeCell ref="V13:V14"/>
    <mergeCell ref="A11:A12"/>
    <mergeCell ref="G11:G12"/>
    <mergeCell ref="H11:H12"/>
    <mergeCell ref="I11:I12"/>
    <mergeCell ref="J11:J12"/>
    <mergeCell ref="K11:K12"/>
    <mergeCell ref="L11:L12"/>
    <mergeCell ref="O11:O12"/>
    <mergeCell ref="M9:M10"/>
    <mergeCell ref="N9:N10"/>
    <mergeCell ref="O9:O10"/>
    <mergeCell ref="V7:V8"/>
    <mergeCell ref="W7:W8"/>
    <mergeCell ref="X7:X8"/>
    <mergeCell ref="A9:A10"/>
    <mergeCell ref="G9:G10"/>
    <mergeCell ref="H9:H10"/>
    <mergeCell ref="I9:I10"/>
    <mergeCell ref="J9:J10"/>
    <mergeCell ref="W9:W10"/>
    <mergeCell ref="X9:X10"/>
    <mergeCell ref="P9:P10"/>
    <mergeCell ref="R9:R10"/>
    <mergeCell ref="V9:V10"/>
    <mergeCell ref="A1:A2"/>
    <mergeCell ref="A5:A6"/>
    <mergeCell ref="I5:I6"/>
    <mergeCell ref="J5:J6"/>
    <mergeCell ref="K5:K6"/>
    <mergeCell ref="L5:L6"/>
    <mergeCell ref="W5:W6"/>
    <mergeCell ref="X5:X6"/>
    <mergeCell ref="A7:A8"/>
    <mergeCell ref="G7:G8"/>
    <mergeCell ref="H7:H8"/>
    <mergeCell ref="K7:K8"/>
    <mergeCell ref="L7:L8"/>
    <mergeCell ref="M7:M8"/>
    <mergeCell ref="N7:N8"/>
    <mergeCell ref="O7:O8"/>
    <mergeCell ref="M5:M6"/>
    <mergeCell ref="N5:N6"/>
    <mergeCell ref="O5:O6"/>
    <mergeCell ref="P5:P6"/>
    <mergeCell ref="R5:R6"/>
    <mergeCell ref="V5:V6"/>
    <mergeCell ref="P7:P8"/>
    <mergeCell ref="R7:R8"/>
  </mergeCells>
  <pageMargins left="0.51181102362204722" right="0.51181102362204722" top="0.78740157480314965" bottom="0.78740157480314965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topLeftCell="A13" workbookViewId="0">
      <selection activeCell="X18" sqref="X18"/>
    </sheetView>
  </sheetViews>
  <sheetFormatPr baseColWidth="10" defaultRowHeight="15" x14ac:dyDescent="0.25"/>
  <cols>
    <col min="1" max="1" width="36.42578125" customWidth="1"/>
    <col min="2" max="6" width="5.7109375" customWidth="1"/>
    <col min="7" max="16" width="4.7109375" hidden="1" customWidth="1"/>
    <col min="17" max="17" width="0.85546875" customWidth="1"/>
    <col min="18" max="18" width="5.7109375" customWidth="1"/>
    <col min="19" max="19" width="0.85546875" customWidth="1"/>
    <col min="20" max="20" width="5.7109375" customWidth="1"/>
    <col min="21" max="21" width="0.85546875" customWidth="1"/>
    <col min="22" max="22" width="6.140625" customWidth="1"/>
    <col min="23" max="23" width="1" customWidth="1"/>
    <col min="24" max="24" width="6.140625" customWidth="1"/>
    <col min="25" max="25" width="1" customWidth="1"/>
    <col min="257" max="257" width="36.42578125" customWidth="1"/>
    <col min="258" max="262" width="5.7109375" customWidth="1"/>
    <col min="263" max="272" width="0" hidden="1" customWidth="1"/>
    <col min="273" max="273" width="0.85546875" customWidth="1"/>
    <col min="274" max="274" width="5.7109375" customWidth="1"/>
    <col min="275" max="275" width="0.85546875" customWidth="1"/>
    <col min="276" max="276" width="5.7109375" customWidth="1"/>
    <col min="277" max="277" width="0.85546875" customWidth="1"/>
    <col min="278" max="278" width="6.140625" customWidth="1"/>
    <col min="279" max="279" width="1" customWidth="1"/>
    <col min="280" max="280" width="6.140625" customWidth="1"/>
    <col min="281" max="281" width="1" customWidth="1"/>
    <col min="513" max="513" width="36.42578125" customWidth="1"/>
    <col min="514" max="518" width="5.7109375" customWidth="1"/>
    <col min="519" max="528" width="0" hidden="1" customWidth="1"/>
    <col min="529" max="529" width="0.85546875" customWidth="1"/>
    <col min="530" max="530" width="5.7109375" customWidth="1"/>
    <col min="531" max="531" width="0.85546875" customWidth="1"/>
    <col min="532" max="532" width="5.7109375" customWidth="1"/>
    <col min="533" max="533" width="0.85546875" customWidth="1"/>
    <col min="534" max="534" width="6.140625" customWidth="1"/>
    <col min="535" max="535" width="1" customWidth="1"/>
    <col min="536" max="536" width="6.140625" customWidth="1"/>
    <col min="537" max="537" width="1" customWidth="1"/>
    <col min="769" max="769" width="36.42578125" customWidth="1"/>
    <col min="770" max="774" width="5.7109375" customWidth="1"/>
    <col min="775" max="784" width="0" hidden="1" customWidth="1"/>
    <col min="785" max="785" width="0.85546875" customWidth="1"/>
    <col min="786" max="786" width="5.7109375" customWidth="1"/>
    <col min="787" max="787" width="0.85546875" customWidth="1"/>
    <col min="788" max="788" width="5.7109375" customWidth="1"/>
    <col min="789" max="789" width="0.85546875" customWidth="1"/>
    <col min="790" max="790" width="6.140625" customWidth="1"/>
    <col min="791" max="791" width="1" customWidth="1"/>
    <col min="792" max="792" width="6.140625" customWidth="1"/>
    <col min="793" max="793" width="1" customWidth="1"/>
    <col min="1025" max="1025" width="36.42578125" customWidth="1"/>
    <col min="1026" max="1030" width="5.7109375" customWidth="1"/>
    <col min="1031" max="1040" width="0" hidden="1" customWidth="1"/>
    <col min="1041" max="1041" width="0.85546875" customWidth="1"/>
    <col min="1042" max="1042" width="5.7109375" customWidth="1"/>
    <col min="1043" max="1043" width="0.85546875" customWidth="1"/>
    <col min="1044" max="1044" width="5.7109375" customWidth="1"/>
    <col min="1045" max="1045" width="0.85546875" customWidth="1"/>
    <col min="1046" max="1046" width="6.140625" customWidth="1"/>
    <col min="1047" max="1047" width="1" customWidth="1"/>
    <col min="1048" max="1048" width="6.140625" customWidth="1"/>
    <col min="1049" max="1049" width="1" customWidth="1"/>
    <col min="1281" max="1281" width="36.42578125" customWidth="1"/>
    <col min="1282" max="1286" width="5.7109375" customWidth="1"/>
    <col min="1287" max="1296" width="0" hidden="1" customWidth="1"/>
    <col min="1297" max="1297" width="0.85546875" customWidth="1"/>
    <col min="1298" max="1298" width="5.7109375" customWidth="1"/>
    <col min="1299" max="1299" width="0.85546875" customWidth="1"/>
    <col min="1300" max="1300" width="5.7109375" customWidth="1"/>
    <col min="1301" max="1301" width="0.85546875" customWidth="1"/>
    <col min="1302" max="1302" width="6.140625" customWidth="1"/>
    <col min="1303" max="1303" width="1" customWidth="1"/>
    <col min="1304" max="1304" width="6.140625" customWidth="1"/>
    <col min="1305" max="1305" width="1" customWidth="1"/>
    <col min="1537" max="1537" width="36.42578125" customWidth="1"/>
    <col min="1538" max="1542" width="5.7109375" customWidth="1"/>
    <col min="1543" max="1552" width="0" hidden="1" customWidth="1"/>
    <col min="1553" max="1553" width="0.85546875" customWidth="1"/>
    <col min="1554" max="1554" width="5.7109375" customWidth="1"/>
    <col min="1555" max="1555" width="0.85546875" customWidth="1"/>
    <col min="1556" max="1556" width="5.7109375" customWidth="1"/>
    <col min="1557" max="1557" width="0.85546875" customWidth="1"/>
    <col min="1558" max="1558" width="6.140625" customWidth="1"/>
    <col min="1559" max="1559" width="1" customWidth="1"/>
    <col min="1560" max="1560" width="6.140625" customWidth="1"/>
    <col min="1561" max="1561" width="1" customWidth="1"/>
    <col min="1793" max="1793" width="36.42578125" customWidth="1"/>
    <col min="1794" max="1798" width="5.7109375" customWidth="1"/>
    <col min="1799" max="1808" width="0" hidden="1" customWidth="1"/>
    <col min="1809" max="1809" width="0.85546875" customWidth="1"/>
    <col min="1810" max="1810" width="5.7109375" customWidth="1"/>
    <col min="1811" max="1811" width="0.85546875" customWidth="1"/>
    <col min="1812" max="1812" width="5.7109375" customWidth="1"/>
    <col min="1813" max="1813" width="0.85546875" customWidth="1"/>
    <col min="1814" max="1814" width="6.140625" customWidth="1"/>
    <col min="1815" max="1815" width="1" customWidth="1"/>
    <col min="1816" max="1816" width="6.140625" customWidth="1"/>
    <col min="1817" max="1817" width="1" customWidth="1"/>
    <col min="2049" max="2049" width="36.42578125" customWidth="1"/>
    <col min="2050" max="2054" width="5.7109375" customWidth="1"/>
    <col min="2055" max="2064" width="0" hidden="1" customWidth="1"/>
    <col min="2065" max="2065" width="0.85546875" customWidth="1"/>
    <col min="2066" max="2066" width="5.7109375" customWidth="1"/>
    <col min="2067" max="2067" width="0.85546875" customWidth="1"/>
    <col min="2068" max="2068" width="5.7109375" customWidth="1"/>
    <col min="2069" max="2069" width="0.85546875" customWidth="1"/>
    <col min="2070" max="2070" width="6.140625" customWidth="1"/>
    <col min="2071" max="2071" width="1" customWidth="1"/>
    <col min="2072" max="2072" width="6.140625" customWidth="1"/>
    <col min="2073" max="2073" width="1" customWidth="1"/>
    <col min="2305" max="2305" width="36.42578125" customWidth="1"/>
    <col min="2306" max="2310" width="5.7109375" customWidth="1"/>
    <col min="2311" max="2320" width="0" hidden="1" customWidth="1"/>
    <col min="2321" max="2321" width="0.85546875" customWidth="1"/>
    <col min="2322" max="2322" width="5.7109375" customWidth="1"/>
    <col min="2323" max="2323" width="0.85546875" customWidth="1"/>
    <col min="2324" max="2324" width="5.7109375" customWidth="1"/>
    <col min="2325" max="2325" width="0.85546875" customWidth="1"/>
    <col min="2326" max="2326" width="6.140625" customWidth="1"/>
    <col min="2327" max="2327" width="1" customWidth="1"/>
    <col min="2328" max="2328" width="6.140625" customWidth="1"/>
    <col min="2329" max="2329" width="1" customWidth="1"/>
    <col min="2561" max="2561" width="36.42578125" customWidth="1"/>
    <col min="2562" max="2566" width="5.7109375" customWidth="1"/>
    <col min="2567" max="2576" width="0" hidden="1" customWidth="1"/>
    <col min="2577" max="2577" width="0.85546875" customWidth="1"/>
    <col min="2578" max="2578" width="5.7109375" customWidth="1"/>
    <col min="2579" max="2579" width="0.85546875" customWidth="1"/>
    <col min="2580" max="2580" width="5.7109375" customWidth="1"/>
    <col min="2581" max="2581" width="0.85546875" customWidth="1"/>
    <col min="2582" max="2582" width="6.140625" customWidth="1"/>
    <col min="2583" max="2583" width="1" customWidth="1"/>
    <col min="2584" max="2584" width="6.140625" customWidth="1"/>
    <col min="2585" max="2585" width="1" customWidth="1"/>
    <col min="2817" max="2817" width="36.42578125" customWidth="1"/>
    <col min="2818" max="2822" width="5.7109375" customWidth="1"/>
    <col min="2823" max="2832" width="0" hidden="1" customWidth="1"/>
    <col min="2833" max="2833" width="0.85546875" customWidth="1"/>
    <col min="2834" max="2834" width="5.7109375" customWidth="1"/>
    <col min="2835" max="2835" width="0.85546875" customWidth="1"/>
    <col min="2836" max="2836" width="5.7109375" customWidth="1"/>
    <col min="2837" max="2837" width="0.85546875" customWidth="1"/>
    <col min="2838" max="2838" width="6.140625" customWidth="1"/>
    <col min="2839" max="2839" width="1" customWidth="1"/>
    <col min="2840" max="2840" width="6.140625" customWidth="1"/>
    <col min="2841" max="2841" width="1" customWidth="1"/>
    <col min="3073" max="3073" width="36.42578125" customWidth="1"/>
    <col min="3074" max="3078" width="5.7109375" customWidth="1"/>
    <col min="3079" max="3088" width="0" hidden="1" customWidth="1"/>
    <col min="3089" max="3089" width="0.85546875" customWidth="1"/>
    <col min="3090" max="3090" width="5.7109375" customWidth="1"/>
    <col min="3091" max="3091" width="0.85546875" customWidth="1"/>
    <col min="3092" max="3092" width="5.7109375" customWidth="1"/>
    <col min="3093" max="3093" width="0.85546875" customWidth="1"/>
    <col min="3094" max="3094" width="6.140625" customWidth="1"/>
    <col min="3095" max="3095" width="1" customWidth="1"/>
    <col min="3096" max="3096" width="6.140625" customWidth="1"/>
    <col min="3097" max="3097" width="1" customWidth="1"/>
    <col min="3329" max="3329" width="36.42578125" customWidth="1"/>
    <col min="3330" max="3334" width="5.7109375" customWidth="1"/>
    <col min="3335" max="3344" width="0" hidden="1" customWidth="1"/>
    <col min="3345" max="3345" width="0.85546875" customWidth="1"/>
    <col min="3346" max="3346" width="5.7109375" customWidth="1"/>
    <col min="3347" max="3347" width="0.85546875" customWidth="1"/>
    <col min="3348" max="3348" width="5.7109375" customWidth="1"/>
    <col min="3349" max="3349" width="0.85546875" customWidth="1"/>
    <col min="3350" max="3350" width="6.140625" customWidth="1"/>
    <col min="3351" max="3351" width="1" customWidth="1"/>
    <col min="3352" max="3352" width="6.140625" customWidth="1"/>
    <col min="3353" max="3353" width="1" customWidth="1"/>
    <col min="3585" max="3585" width="36.42578125" customWidth="1"/>
    <col min="3586" max="3590" width="5.7109375" customWidth="1"/>
    <col min="3591" max="3600" width="0" hidden="1" customWidth="1"/>
    <col min="3601" max="3601" width="0.85546875" customWidth="1"/>
    <col min="3602" max="3602" width="5.7109375" customWidth="1"/>
    <col min="3603" max="3603" width="0.85546875" customWidth="1"/>
    <col min="3604" max="3604" width="5.7109375" customWidth="1"/>
    <col min="3605" max="3605" width="0.85546875" customWidth="1"/>
    <col min="3606" max="3606" width="6.140625" customWidth="1"/>
    <col min="3607" max="3607" width="1" customWidth="1"/>
    <col min="3608" max="3608" width="6.140625" customWidth="1"/>
    <col min="3609" max="3609" width="1" customWidth="1"/>
    <col min="3841" max="3841" width="36.42578125" customWidth="1"/>
    <col min="3842" max="3846" width="5.7109375" customWidth="1"/>
    <col min="3847" max="3856" width="0" hidden="1" customWidth="1"/>
    <col min="3857" max="3857" width="0.85546875" customWidth="1"/>
    <col min="3858" max="3858" width="5.7109375" customWidth="1"/>
    <col min="3859" max="3859" width="0.85546875" customWidth="1"/>
    <col min="3860" max="3860" width="5.7109375" customWidth="1"/>
    <col min="3861" max="3861" width="0.85546875" customWidth="1"/>
    <col min="3862" max="3862" width="6.140625" customWidth="1"/>
    <col min="3863" max="3863" width="1" customWidth="1"/>
    <col min="3864" max="3864" width="6.140625" customWidth="1"/>
    <col min="3865" max="3865" width="1" customWidth="1"/>
    <col min="4097" max="4097" width="36.42578125" customWidth="1"/>
    <col min="4098" max="4102" width="5.7109375" customWidth="1"/>
    <col min="4103" max="4112" width="0" hidden="1" customWidth="1"/>
    <col min="4113" max="4113" width="0.85546875" customWidth="1"/>
    <col min="4114" max="4114" width="5.7109375" customWidth="1"/>
    <col min="4115" max="4115" width="0.85546875" customWidth="1"/>
    <col min="4116" max="4116" width="5.7109375" customWidth="1"/>
    <col min="4117" max="4117" width="0.85546875" customWidth="1"/>
    <col min="4118" max="4118" width="6.140625" customWidth="1"/>
    <col min="4119" max="4119" width="1" customWidth="1"/>
    <col min="4120" max="4120" width="6.140625" customWidth="1"/>
    <col min="4121" max="4121" width="1" customWidth="1"/>
    <col min="4353" max="4353" width="36.42578125" customWidth="1"/>
    <col min="4354" max="4358" width="5.7109375" customWidth="1"/>
    <col min="4359" max="4368" width="0" hidden="1" customWidth="1"/>
    <col min="4369" max="4369" width="0.85546875" customWidth="1"/>
    <col min="4370" max="4370" width="5.7109375" customWidth="1"/>
    <col min="4371" max="4371" width="0.85546875" customWidth="1"/>
    <col min="4372" max="4372" width="5.7109375" customWidth="1"/>
    <col min="4373" max="4373" width="0.85546875" customWidth="1"/>
    <col min="4374" max="4374" width="6.140625" customWidth="1"/>
    <col min="4375" max="4375" width="1" customWidth="1"/>
    <col min="4376" max="4376" width="6.140625" customWidth="1"/>
    <col min="4377" max="4377" width="1" customWidth="1"/>
    <col min="4609" max="4609" width="36.42578125" customWidth="1"/>
    <col min="4610" max="4614" width="5.7109375" customWidth="1"/>
    <col min="4615" max="4624" width="0" hidden="1" customWidth="1"/>
    <col min="4625" max="4625" width="0.85546875" customWidth="1"/>
    <col min="4626" max="4626" width="5.7109375" customWidth="1"/>
    <col min="4627" max="4627" width="0.85546875" customWidth="1"/>
    <col min="4628" max="4628" width="5.7109375" customWidth="1"/>
    <col min="4629" max="4629" width="0.85546875" customWidth="1"/>
    <col min="4630" max="4630" width="6.140625" customWidth="1"/>
    <col min="4631" max="4631" width="1" customWidth="1"/>
    <col min="4632" max="4632" width="6.140625" customWidth="1"/>
    <col min="4633" max="4633" width="1" customWidth="1"/>
    <col min="4865" max="4865" width="36.42578125" customWidth="1"/>
    <col min="4866" max="4870" width="5.7109375" customWidth="1"/>
    <col min="4871" max="4880" width="0" hidden="1" customWidth="1"/>
    <col min="4881" max="4881" width="0.85546875" customWidth="1"/>
    <col min="4882" max="4882" width="5.7109375" customWidth="1"/>
    <col min="4883" max="4883" width="0.85546875" customWidth="1"/>
    <col min="4884" max="4884" width="5.7109375" customWidth="1"/>
    <col min="4885" max="4885" width="0.85546875" customWidth="1"/>
    <col min="4886" max="4886" width="6.140625" customWidth="1"/>
    <col min="4887" max="4887" width="1" customWidth="1"/>
    <col min="4888" max="4888" width="6.140625" customWidth="1"/>
    <col min="4889" max="4889" width="1" customWidth="1"/>
    <col min="5121" max="5121" width="36.42578125" customWidth="1"/>
    <col min="5122" max="5126" width="5.7109375" customWidth="1"/>
    <col min="5127" max="5136" width="0" hidden="1" customWidth="1"/>
    <col min="5137" max="5137" width="0.85546875" customWidth="1"/>
    <col min="5138" max="5138" width="5.7109375" customWidth="1"/>
    <col min="5139" max="5139" width="0.85546875" customWidth="1"/>
    <col min="5140" max="5140" width="5.7109375" customWidth="1"/>
    <col min="5141" max="5141" width="0.85546875" customWidth="1"/>
    <col min="5142" max="5142" width="6.140625" customWidth="1"/>
    <col min="5143" max="5143" width="1" customWidth="1"/>
    <col min="5144" max="5144" width="6.140625" customWidth="1"/>
    <col min="5145" max="5145" width="1" customWidth="1"/>
    <col min="5377" max="5377" width="36.42578125" customWidth="1"/>
    <col min="5378" max="5382" width="5.7109375" customWidth="1"/>
    <col min="5383" max="5392" width="0" hidden="1" customWidth="1"/>
    <col min="5393" max="5393" width="0.85546875" customWidth="1"/>
    <col min="5394" max="5394" width="5.7109375" customWidth="1"/>
    <col min="5395" max="5395" width="0.85546875" customWidth="1"/>
    <col min="5396" max="5396" width="5.7109375" customWidth="1"/>
    <col min="5397" max="5397" width="0.85546875" customWidth="1"/>
    <col min="5398" max="5398" width="6.140625" customWidth="1"/>
    <col min="5399" max="5399" width="1" customWidth="1"/>
    <col min="5400" max="5400" width="6.140625" customWidth="1"/>
    <col min="5401" max="5401" width="1" customWidth="1"/>
    <col min="5633" max="5633" width="36.42578125" customWidth="1"/>
    <col min="5634" max="5638" width="5.7109375" customWidth="1"/>
    <col min="5639" max="5648" width="0" hidden="1" customWidth="1"/>
    <col min="5649" max="5649" width="0.85546875" customWidth="1"/>
    <col min="5650" max="5650" width="5.7109375" customWidth="1"/>
    <col min="5651" max="5651" width="0.85546875" customWidth="1"/>
    <col min="5652" max="5652" width="5.7109375" customWidth="1"/>
    <col min="5653" max="5653" width="0.85546875" customWidth="1"/>
    <col min="5654" max="5654" width="6.140625" customWidth="1"/>
    <col min="5655" max="5655" width="1" customWidth="1"/>
    <col min="5656" max="5656" width="6.140625" customWidth="1"/>
    <col min="5657" max="5657" width="1" customWidth="1"/>
    <col min="5889" max="5889" width="36.42578125" customWidth="1"/>
    <col min="5890" max="5894" width="5.7109375" customWidth="1"/>
    <col min="5895" max="5904" width="0" hidden="1" customWidth="1"/>
    <col min="5905" max="5905" width="0.85546875" customWidth="1"/>
    <col min="5906" max="5906" width="5.7109375" customWidth="1"/>
    <col min="5907" max="5907" width="0.85546875" customWidth="1"/>
    <col min="5908" max="5908" width="5.7109375" customWidth="1"/>
    <col min="5909" max="5909" width="0.85546875" customWidth="1"/>
    <col min="5910" max="5910" width="6.140625" customWidth="1"/>
    <col min="5911" max="5911" width="1" customWidth="1"/>
    <col min="5912" max="5912" width="6.140625" customWidth="1"/>
    <col min="5913" max="5913" width="1" customWidth="1"/>
    <col min="6145" max="6145" width="36.42578125" customWidth="1"/>
    <col min="6146" max="6150" width="5.7109375" customWidth="1"/>
    <col min="6151" max="6160" width="0" hidden="1" customWidth="1"/>
    <col min="6161" max="6161" width="0.85546875" customWidth="1"/>
    <col min="6162" max="6162" width="5.7109375" customWidth="1"/>
    <col min="6163" max="6163" width="0.85546875" customWidth="1"/>
    <col min="6164" max="6164" width="5.7109375" customWidth="1"/>
    <col min="6165" max="6165" width="0.85546875" customWidth="1"/>
    <col min="6166" max="6166" width="6.140625" customWidth="1"/>
    <col min="6167" max="6167" width="1" customWidth="1"/>
    <col min="6168" max="6168" width="6.140625" customWidth="1"/>
    <col min="6169" max="6169" width="1" customWidth="1"/>
    <col min="6401" max="6401" width="36.42578125" customWidth="1"/>
    <col min="6402" max="6406" width="5.7109375" customWidth="1"/>
    <col min="6407" max="6416" width="0" hidden="1" customWidth="1"/>
    <col min="6417" max="6417" width="0.85546875" customWidth="1"/>
    <col min="6418" max="6418" width="5.7109375" customWidth="1"/>
    <col min="6419" max="6419" width="0.85546875" customWidth="1"/>
    <col min="6420" max="6420" width="5.7109375" customWidth="1"/>
    <col min="6421" max="6421" width="0.85546875" customWidth="1"/>
    <col min="6422" max="6422" width="6.140625" customWidth="1"/>
    <col min="6423" max="6423" width="1" customWidth="1"/>
    <col min="6424" max="6424" width="6.140625" customWidth="1"/>
    <col min="6425" max="6425" width="1" customWidth="1"/>
    <col min="6657" max="6657" width="36.42578125" customWidth="1"/>
    <col min="6658" max="6662" width="5.7109375" customWidth="1"/>
    <col min="6663" max="6672" width="0" hidden="1" customWidth="1"/>
    <col min="6673" max="6673" width="0.85546875" customWidth="1"/>
    <col min="6674" max="6674" width="5.7109375" customWidth="1"/>
    <col min="6675" max="6675" width="0.85546875" customWidth="1"/>
    <col min="6676" max="6676" width="5.7109375" customWidth="1"/>
    <col min="6677" max="6677" width="0.85546875" customWidth="1"/>
    <col min="6678" max="6678" width="6.140625" customWidth="1"/>
    <col min="6679" max="6679" width="1" customWidth="1"/>
    <col min="6680" max="6680" width="6.140625" customWidth="1"/>
    <col min="6681" max="6681" width="1" customWidth="1"/>
    <col min="6913" max="6913" width="36.42578125" customWidth="1"/>
    <col min="6914" max="6918" width="5.7109375" customWidth="1"/>
    <col min="6919" max="6928" width="0" hidden="1" customWidth="1"/>
    <col min="6929" max="6929" width="0.85546875" customWidth="1"/>
    <col min="6930" max="6930" width="5.7109375" customWidth="1"/>
    <col min="6931" max="6931" width="0.85546875" customWidth="1"/>
    <col min="6932" max="6932" width="5.7109375" customWidth="1"/>
    <col min="6933" max="6933" width="0.85546875" customWidth="1"/>
    <col min="6934" max="6934" width="6.140625" customWidth="1"/>
    <col min="6935" max="6935" width="1" customWidth="1"/>
    <col min="6936" max="6936" width="6.140625" customWidth="1"/>
    <col min="6937" max="6937" width="1" customWidth="1"/>
    <col min="7169" max="7169" width="36.42578125" customWidth="1"/>
    <col min="7170" max="7174" width="5.7109375" customWidth="1"/>
    <col min="7175" max="7184" width="0" hidden="1" customWidth="1"/>
    <col min="7185" max="7185" width="0.85546875" customWidth="1"/>
    <col min="7186" max="7186" width="5.7109375" customWidth="1"/>
    <col min="7187" max="7187" width="0.85546875" customWidth="1"/>
    <col min="7188" max="7188" width="5.7109375" customWidth="1"/>
    <col min="7189" max="7189" width="0.85546875" customWidth="1"/>
    <col min="7190" max="7190" width="6.140625" customWidth="1"/>
    <col min="7191" max="7191" width="1" customWidth="1"/>
    <col min="7192" max="7192" width="6.140625" customWidth="1"/>
    <col min="7193" max="7193" width="1" customWidth="1"/>
    <col min="7425" max="7425" width="36.42578125" customWidth="1"/>
    <col min="7426" max="7430" width="5.7109375" customWidth="1"/>
    <col min="7431" max="7440" width="0" hidden="1" customWidth="1"/>
    <col min="7441" max="7441" width="0.85546875" customWidth="1"/>
    <col min="7442" max="7442" width="5.7109375" customWidth="1"/>
    <col min="7443" max="7443" width="0.85546875" customWidth="1"/>
    <col min="7444" max="7444" width="5.7109375" customWidth="1"/>
    <col min="7445" max="7445" width="0.85546875" customWidth="1"/>
    <col min="7446" max="7446" width="6.140625" customWidth="1"/>
    <col min="7447" max="7447" width="1" customWidth="1"/>
    <col min="7448" max="7448" width="6.140625" customWidth="1"/>
    <col min="7449" max="7449" width="1" customWidth="1"/>
    <col min="7681" max="7681" width="36.42578125" customWidth="1"/>
    <col min="7682" max="7686" width="5.7109375" customWidth="1"/>
    <col min="7687" max="7696" width="0" hidden="1" customWidth="1"/>
    <col min="7697" max="7697" width="0.85546875" customWidth="1"/>
    <col min="7698" max="7698" width="5.7109375" customWidth="1"/>
    <col min="7699" max="7699" width="0.85546875" customWidth="1"/>
    <col min="7700" max="7700" width="5.7109375" customWidth="1"/>
    <col min="7701" max="7701" width="0.85546875" customWidth="1"/>
    <col min="7702" max="7702" width="6.140625" customWidth="1"/>
    <col min="7703" max="7703" width="1" customWidth="1"/>
    <col min="7704" max="7704" width="6.140625" customWidth="1"/>
    <col min="7705" max="7705" width="1" customWidth="1"/>
    <col min="7937" max="7937" width="36.42578125" customWidth="1"/>
    <col min="7938" max="7942" width="5.7109375" customWidth="1"/>
    <col min="7943" max="7952" width="0" hidden="1" customWidth="1"/>
    <col min="7953" max="7953" width="0.85546875" customWidth="1"/>
    <col min="7954" max="7954" width="5.7109375" customWidth="1"/>
    <col min="7955" max="7955" width="0.85546875" customWidth="1"/>
    <col min="7956" max="7956" width="5.7109375" customWidth="1"/>
    <col min="7957" max="7957" width="0.85546875" customWidth="1"/>
    <col min="7958" max="7958" width="6.140625" customWidth="1"/>
    <col min="7959" max="7959" width="1" customWidth="1"/>
    <col min="7960" max="7960" width="6.140625" customWidth="1"/>
    <col min="7961" max="7961" width="1" customWidth="1"/>
    <col min="8193" max="8193" width="36.42578125" customWidth="1"/>
    <col min="8194" max="8198" width="5.7109375" customWidth="1"/>
    <col min="8199" max="8208" width="0" hidden="1" customWidth="1"/>
    <col min="8209" max="8209" width="0.85546875" customWidth="1"/>
    <col min="8210" max="8210" width="5.7109375" customWidth="1"/>
    <col min="8211" max="8211" width="0.85546875" customWidth="1"/>
    <col min="8212" max="8212" width="5.7109375" customWidth="1"/>
    <col min="8213" max="8213" width="0.85546875" customWidth="1"/>
    <col min="8214" max="8214" width="6.140625" customWidth="1"/>
    <col min="8215" max="8215" width="1" customWidth="1"/>
    <col min="8216" max="8216" width="6.140625" customWidth="1"/>
    <col min="8217" max="8217" width="1" customWidth="1"/>
    <col min="8449" max="8449" width="36.42578125" customWidth="1"/>
    <col min="8450" max="8454" width="5.7109375" customWidth="1"/>
    <col min="8455" max="8464" width="0" hidden="1" customWidth="1"/>
    <col min="8465" max="8465" width="0.85546875" customWidth="1"/>
    <col min="8466" max="8466" width="5.7109375" customWidth="1"/>
    <col min="8467" max="8467" width="0.85546875" customWidth="1"/>
    <col min="8468" max="8468" width="5.7109375" customWidth="1"/>
    <col min="8469" max="8469" width="0.85546875" customWidth="1"/>
    <col min="8470" max="8470" width="6.140625" customWidth="1"/>
    <col min="8471" max="8471" width="1" customWidth="1"/>
    <col min="8472" max="8472" width="6.140625" customWidth="1"/>
    <col min="8473" max="8473" width="1" customWidth="1"/>
    <col min="8705" max="8705" width="36.42578125" customWidth="1"/>
    <col min="8706" max="8710" width="5.7109375" customWidth="1"/>
    <col min="8711" max="8720" width="0" hidden="1" customWidth="1"/>
    <col min="8721" max="8721" width="0.85546875" customWidth="1"/>
    <col min="8722" max="8722" width="5.7109375" customWidth="1"/>
    <col min="8723" max="8723" width="0.85546875" customWidth="1"/>
    <col min="8724" max="8724" width="5.7109375" customWidth="1"/>
    <col min="8725" max="8725" width="0.85546875" customWidth="1"/>
    <col min="8726" max="8726" width="6.140625" customWidth="1"/>
    <col min="8727" max="8727" width="1" customWidth="1"/>
    <col min="8728" max="8728" width="6.140625" customWidth="1"/>
    <col min="8729" max="8729" width="1" customWidth="1"/>
    <col min="8961" max="8961" width="36.42578125" customWidth="1"/>
    <col min="8962" max="8966" width="5.7109375" customWidth="1"/>
    <col min="8967" max="8976" width="0" hidden="1" customWidth="1"/>
    <col min="8977" max="8977" width="0.85546875" customWidth="1"/>
    <col min="8978" max="8978" width="5.7109375" customWidth="1"/>
    <col min="8979" max="8979" width="0.85546875" customWidth="1"/>
    <col min="8980" max="8980" width="5.7109375" customWidth="1"/>
    <col min="8981" max="8981" width="0.85546875" customWidth="1"/>
    <col min="8982" max="8982" width="6.140625" customWidth="1"/>
    <col min="8983" max="8983" width="1" customWidth="1"/>
    <col min="8984" max="8984" width="6.140625" customWidth="1"/>
    <col min="8985" max="8985" width="1" customWidth="1"/>
    <col min="9217" max="9217" width="36.42578125" customWidth="1"/>
    <col min="9218" max="9222" width="5.7109375" customWidth="1"/>
    <col min="9223" max="9232" width="0" hidden="1" customWidth="1"/>
    <col min="9233" max="9233" width="0.85546875" customWidth="1"/>
    <col min="9234" max="9234" width="5.7109375" customWidth="1"/>
    <col min="9235" max="9235" width="0.85546875" customWidth="1"/>
    <col min="9236" max="9236" width="5.7109375" customWidth="1"/>
    <col min="9237" max="9237" width="0.85546875" customWidth="1"/>
    <col min="9238" max="9238" width="6.140625" customWidth="1"/>
    <col min="9239" max="9239" width="1" customWidth="1"/>
    <col min="9240" max="9240" width="6.140625" customWidth="1"/>
    <col min="9241" max="9241" width="1" customWidth="1"/>
    <col min="9473" max="9473" width="36.42578125" customWidth="1"/>
    <col min="9474" max="9478" width="5.7109375" customWidth="1"/>
    <col min="9479" max="9488" width="0" hidden="1" customWidth="1"/>
    <col min="9489" max="9489" width="0.85546875" customWidth="1"/>
    <col min="9490" max="9490" width="5.7109375" customWidth="1"/>
    <col min="9491" max="9491" width="0.85546875" customWidth="1"/>
    <col min="9492" max="9492" width="5.7109375" customWidth="1"/>
    <col min="9493" max="9493" width="0.85546875" customWidth="1"/>
    <col min="9494" max="9494" width="6.140625" customWidth="1"/>
    <col min="9495" max="9495" width="1" customWidth="1"/>
    <col min="9496" max="9496" width="6.140625" customWidth="1"/>
    <col min="9497" max="9497" width="1" customWidth="1"/>
    <col min="9729" max="9729" width="36.42578125" customWidth="1"/>
    <col min="9730" max="9734" width="5.7109375" customWidth="1"/>
    <col min="9735" max="9744" width="0" hidden="1" customWidth="1"/>
    <col min="9745" max="9745" width="0.85546875" customWidth="1"/>
    <col min="9746" max="9746" width="5.7109375" customWidth="1"/>
    <col min="9747" max="9747" width="0.85546875" customWidth="1"/>
    <col min="9748" max="9748" width="5.7109375" customWidth="1"/>
    <col min="9749" max="9749" width="0.85546875" customWidth="1"/>
    <col min="9750" max="9750" width="6.140625" customWidth="1"/>
    <col min="9751" max="9751" width="1" customWidth="1"/>
    <col min="9752" max="9752" width="6.140625" customWidth="1"/>
    <col min="9753" max="9753" width="1" customWidth="1"/>
    <col min="9985" max="9985" width="36.42578125" customWidth="1"/>
    <col min="9986" max="9990" width="5.7109375" customWidth="1"/>
    <col min="9991" max="10000" width="0" hidden="1" customWidth="1"/>
    <col min="10001" max="10001" width="0.85546875" customWidth="1"/>
    <col min="10002" max="10002" width="5.7109375" customWidth="1"/>
    <col min="10003" max="10003" width="0.85546875" customWidth="1"/>
    <col min="10004" max="10004" width="5.7109375" customWidth="1"/>
    <col min="10005" max="10005" width="0.85546875" customWidth="1"/>
    <col min="10006" max="10006" width="6.140625" customWidth="1"/>
    <col min="10007" max="10007" width="1" customWidth="1"/>
    <col min="10008" max="10008" width="6.140625" customWidth="1"/>
    <col min="10009" max="10009" width="1" customWidth="1"/>
    <col min="10241" max="10241" width="36.42578125" customWidth="1"/>
    <col min="10242" max="10246" width="5.7109375" customWidth="1"/>
    <col min="10247" max="10256" width="0" hidden="1" customWidth="1"/>
    <col min="10257" max="10257" width="0.85546875" customWidth="1"/>
    <col min="10258" max="10258" width="5.7109375" customWidth="1"/>
    <col min="10259" max="10259" width="0.85546875" customWidth="1"/>
    <col min="10260" max="10260" width="5.7109375" customWidth="1"/>
    <col min="10261" max="10261" width="0.85546875" customWidth="1"/>
    <col min="10262" max="10262" width="6.140625" customWidth="1"/>
    <col min="10263" max="10263" width="1" customWidth="1"/>
    <col min="10264" max="10264" width="6.140625" customWidth="1"/>
    <col min="10265" max="10265" width="1" customWidth="1"/>
    <col min="10497" max="10497" width="36.42578125" customWidth="1"/>
    <col min="10498" max="10502" width="5.7109375" customWidth="1"/>
    <col min="10503" max="10512" width="0" hidden="1" customWidth="1"/>
    <col min="10513" max="10513" width="0.85546875" customWidth="1"/>
    <col min="10514" max="10514" width="5.7109375" customWidth="1"/>
    <col min="10515" max="10515" width="0.85546875" customWidth="1"/>
    <col min="10516" max="10516" width="5.7109375" customWidth="1"/>
    <col min="10517" max="10517" width="0.85546875" customWidth="1"/>
    <col min="10518" max="10518" width="6.140625" customWidth="1"/>
    <col min="10519" max="10519" width="1" customWidth="1"/>
    <col min="10520" max="10520" width="6.140625" customWidth="1"/>
    <col min="10521" max="10521" width="1" customWidth="1"/>
    <col min="10753" max="10753" width="36.42578125" customWidth="1"/>
    <col min="10754" max="10758" width="5.7109375" customWidth="1"/>
    <col min="10759" max="10768" width="0" hidden="1" customWidth="1"/>
    <col min="10769" max="10769" width="0.85546875" customWidth="1"/>
    <col min="10770" max="10770" width="5.7109375" customWidth="1"/>
    <col min="10771" max="10771" width="0.85546875" customWidth="1"/>
    <col min="10772" max="10772" width="5.7109375" customWidth="1"/>
    <col min="10773" max="10773" width="0.85546875" customWidth="1"/>
    <col min="10774" max="10774" width="6.140625" customWidth="1"/>
    <col min="10775" max="10775" width="1" customWidth="1"/>
    <col min="10776" max="10776" width="6.140625" customWidth="1"/>
    <col min="10777" max="10777" width="1" customWidth="1"/>
    <col min="11009" max="11009" width="36.42578125" customWidth="1"/>
    <col min="11010" max="11014" width="5.7109375" customWidth="1"/>
    <col min="11015" max="11024" width="0" hidden="1" customWidth="1"/>
    <col min="11025" max="11025" width="0.85546875" customWidth="1"/>
    <col min="11026" max="11026" width="5.7109375" customWidth="1"/>
    <col min="11027" max="11027" width="0.85546875" customWidth="1"/>
    <col min="11028" max="11028" width="5.7109375" customWidth="1"/>
    <col min="11029" max="11029" width="0.85546875" customWidth="1"/>
    <col min="11030" max="11030" width="6.140625" customWidth="1"/>
    <col min="11031" max="11031" width="1" customWidth="1"/>
    <col min="11032" max="11032" width="6.140625" customWidth="1"/>
    <col min="11033" max="11033" width="1" customWidth="1"/>
    <col min="11265" max="11265" width="36.42578125" customWidth="1"/>
    <col min="11266" max="11270" width="5.7109375" customWidth="1"/>
    <col min="11271" max="11280" width="0" hidden="1" customWidth="1"/>
    <col min="11281" max="11281" width="0.85546875" customWidth="1"/>
    <col min="11282" max="11282" width="5.7109375" customWidth="1"/>
    <col min="11283" max="11283" width="0.85546875" customWidth="1"/>
    <col min="11284" max="11284" width="5.7109375" customWidth="1"/>
    <col min="11285" max="11285" width="0.85546875" customWidth="1"/>
    <col min="11286" max="11286" width="6.140625" customWidth="1"/>
    <col min="11287" max="11287" width="1" customWidth="1"/>
    <col min="11288" max="11288" width="6.140625" customWidth="1"/>
    <col min="11289" max="11289" width="1" customWidth="1"/>
    <col min="11521" max="11521" width="36.42578125" customWidth="1"/>
    <col min="11522" max="11526" width="5.7109375" customWidth="1"/>
    <col min="11527" max="11536" width="0" hidden="1" customWidth="1"/>
    <col min="11537" max="11537" width="0.85546875" customWidth="1"/>
    <col min="11538" max="11538" width="5.7109375" customWidth="1"/>
    <col min="11539" max="11539" width="0.85546875" customWidth="1"/>
    <col min="11540" max="11540" width="5.7109375" customWidth="1"/>
    <col min="11541" max="11541" width="0.85546875" customWidth="1"/>
    <col min="11542" max="11542" width="6.140625" customWidth="1"/>
    <col min="11543" max="11543" width="1" customWidth="1"/>
    <col min="11544" max="11544" width="6.140625" customWidth="1"/>
    <col min="11545" max="11545" width="1" customWidth="1"/>
    <col min="11777" max="11777" width="36.42578125" customWidth="1"/>
    <col min="11778" max="11782" width="5.7109375" customWidth="1"/>
    <col min="11783" max="11792" width="0" hidden="1" customWidth="1"/>
    <col min="11793" max="11793" width="0.85546875" customWidth="1"/>
    <col min="11794" max="11794" width="5.7109375" customWidth="1"/>
    <col min="11795" max="11795" width="0.85546875" customWidth="1"/>
    <col min="11796" max="11796" width="5.7109375" customWidth="1"/>
    <col min="11797" max="11797" width="0.85546875" customWidth="1"/>
    <col min="11798" max="11798" width="6.140625" customWidth="1"/>
    <col min="11799" max="11799" width="1" customWidth="1"/>
    <col min="11800" max="11800" width="6.140625" customWidth="1"/>
    <col min="11801" max="11801" width="1" customWidth="1"/>
    <col min="12033" max="12033" width="36.42578125" customWidth="1"/>
    <col min="12034" max="12038" width="5.7109375" customWidth="1"/>
    <col min="12039" max="12048" width="0" hidden="1" customWidth="1"/>
    <col min="12049" max="12049" width="0.85546875" customWidth="1"/>
    <col min="12050" max="12050" width="5.7109375" customWidth="1"/>
    <col min="12051" max="12051" width="0.85546875" customWidth="1"/>
    <col min="12052" max="12052" width="5.7109375" customWidth="1"/>
    <col min="12053" max="12053" width="0.85546875" customWidth="1"/>
    <col min="12054" max="12054" width="6.140625" customWidth="1"/>
    <col min="12055" max="12055" width="1" customWidth="1"/>
    <col min="12056" max="12056" width="6.140625" customWidth="1"/>
    <col min="12057" max="12057" width="1" customWidth="1"/>
    <col min="12289" max="12289" width="36.42578125" customWidth="1"/>
    <col min="12290" max="12294" width="5.7109375" customWidth="1"/>
    <col min="12295" max="12304" width="0" hidden="1" customWidth="1"/>
    <col min="12305" max="12305" width="0.85546875" customWidth="1"/>
    <col min="12306" max="12306" width="5.7109375" customWidth="1"/>
    <col min="12307" max="12307" width="0.85546875" customWidth="1"/>
    <col min="12308" max="12308" width="5.7109375" customWidth="1"/>
    <col min="12309" max="12309" width="0.85546875" customWidth="1"/>
    <col min="12310" max="12310" width="6.140625" customWidth="1"/>
    <col min="12311" max="12311" width="1" customWidth="1"/>
    <col min="12312" max="12312" width="6.140625" customWidth="1"/>
    <col min="12313" max="12313" width="1" customWidth="1"/>
    <col min="12545" max="12545" width="36.42578125" customWidth="1"/>
    <col min="12546" max="12550" width="5.7109375" customWidth="1"/>
    <col min="12551" max="12560" width="0" hidden="1" customWidth="1"/>
    <col min="12561" max="12561" width="0.85546875" customWidth="1"/>
    <col min="12562" max="12562" width="5.7109375" customWidth="1"/>
    <col min="12563" max="12563" width="0.85546875" customWidth="1"/>
    <col min="12564" max="12564" width="5.7109375" customWidth="1"/>
    <col min="12565" max="12565" width="0.85546875" customWidth="1"/>
    <col min="12566" max="12566" width="6.140625" customWidth="1"/>
    <col min="12567" max="12567" width="1" customWidth="1"/>
    <col min="12568" max="12568" width="6.140625" customWidth="1"/>
    <col min="12569" max="12569" width="1" customWidth="1"/>
    <col min="12801" max="12801" width="36.42578125" customWidth="1"/>
    <col min="12802" max="12806" width="5.7109375" customWidth="1"/>
    <col min="12807" max="12816" width="0" hidden="1" customWidth="1"/>
    <col min="12817" max="12817" width="0.85546875" customWidth="1"/>
    <col min="12818" max="12818" width="5.7109375" customWidth="1"/>
    <col min="12819" max="12819" width="0.85546875" customWidth="1"/>
    <col min="12820" max="12820" width="5.7109375" customWidth="1"/>
    <col min="12821" max="12821" width="0.85546875" customWidth="1"/>
    <col min="12822" max="12822" width="6.140625" customWidth="1"/>
    <col min="12823" max="12823" width="1" customWidth="1"/>
    <col min="12824" max="12824" width="6.140625" customWidth="1"/>
    <col min="12825" max="12825" width="1" customWidth="1"/>
    <col min="13057" max="13057" width="36.42578125" customWidth="1"/>
    <col min="13058" max="13062" width="5.7109375" customWidth="1"/>
    <col min="13063" max="13072" width="0" hidden="1" customWidth="1"/>
    <col min="13073" max="13073" width="0.85546875" customWidth="1"/>
    <col min="13074" max="13074" width="5.7109375" customWidth="1"/>
    <col min="13075" max="13075" width="0.85546875" customWidth="1"/>
    <col min="13076" max="13076" width="5.7109375" customWidth="1"/>
    <col min="13077" max="13077" width="0.85546875" customWidth="1"/>
    <col min="13078" max="13078" width="6.140625" customWidth="1"/>
    <col min="13079" max="13079" width="1" customWidth="1"/>
    <col min="13080" max="13080" width="6.140625" customWidth="1"/>
    <col min="13081" max="13081" width="1" customWidth="1"/>
    <col min="13313" max="13313" width="36.42578125" customWidth="1"/>
    <col min="13314" max="13318" width="5.7109375" customWidth="1"/>
    <col min="13319" max="13328" width="0" hidden="1" customWidth="1"/>
    <col min="13329" max="13329" width="0.85546875" customWidth="1"/>
    <col min="13330" max="13330" width="5.7109375" customWidth="1"/>
    <col min="13331" max="13331" width="0.85546875" customWidth="1"/>
    <col min="13332" max="13332" width="5.7109375" customWidth="1"/>
    <col min="13333" max="13333" width="0.85546875" customWidth="1"/>
    <col min="13334" max="13334" width="6.140625" customWidth="1"/>
    <col min="13335" max="13335" width="1" customWidth="1"/>
    <col min="13336" max="13336" width="6.140625" customWidth="1"/>
    <col min="13337" max="13337" width="1" customWidth="1"/>
    <col min="13569" max="13569" width="36.42578125" customWidth="1"/>
    <col min="13570" max="13574" width="5.7109375" customWidth="1"/>
    <col min="13575" max="13584" width="0" hidden="1" customWidth="1"/>
    <col min="13585" max="13585" width="0.85546875" customWidth="1"/>
    <col min="13586" max="13586" width="5.7109375" customWidth="1"/>
    <col min="13587" max="13587" width="0.85546875" customWidth="1"/>
    <col min="13588" max="13588" width="5.7109375" customWidth="1"/>
    <col min="13589" max="13589" width="0.85546875" customWidth="1"/>
    <col min="13590" max="13590" width="6.140625" customWidth="1"/>
    <col min="13591" max="13591" width="1" customWidth="1"/>
    <col min="13592" max="13592" width="6.140625" customWidth="1"/>
    <col min="13593" max="13593" width="1" customWidth="1"/>
    <col min="13825" max="13825" width="36.42578125" customWidth="1"/>
    <col min="13826" max="13830" width="5.7109375" customWidth="1"/>
    <col min="13831" max="13840" width="0" hidden="1" customWidth="1"/>
    <col min="13841" max="13841" width="0.85546875" customWidth="1"/>
    <col min="13842" max="13842" width="5.7109375" customWidth="1"/>
    <col min="13843" max="13843" width="0.85546875" customWidth="1"/>
    <col min="13844" max="13844" width="5.7109375" customWidth="1"/>
    <col min="13845" max="13845" width="0.85546875" customWidth="1"/>
    <col min="13846" max="13846" width="6.140625" customWidth="1"/>
    <col min="13847" max="13847" width="1" customWidth="1"/>
    <col min="13848" max="13848" width="6.140625" customWidth="1"/>
    <col min="13849" max="13849" width="1" customWidth="1"/>
    <col min="14081" max="14081" width="36.42578125" customWidth="1"/>
    <col min="14082" max="14086" width="5.7109375" customWidth="1"/>
    <col min="14087" max="14096" width="0" hidden="1" customWidth="1"/>
    <col min="14097" max="14097" width="0.85546875" customWidth="1"/>
    <col min="14098" max="14098" width="5.7109375" customWidth="1"/>
    <col min="14099" max="14099" width="0.85546875" customWidth="1"/>
    <col min="14100" max="14100" width="5.7109375" customWidth="1"/>
    <col min="14101" max="14101" width="0.85546875" customWidth="1"/>
    <col min="14102" max="14102" width="6.140625" customWidth="1"/>
    <col min="14103" max="14103" width="1" customWidth="1"/>
    <col min="14104" max="14104" width="6.140625" customWidth="1"/>
    <col min="14105" max="14105" width="1" customWidth="1"/>
    <col min="14337" max="14337" width="36.42578125" customWidth="1"/>
    <col min="14338" max="14342" width="5.7109375" customWidth="1"/>
    <col min="14343" max="14352" width="0" hidden="1" customWidth="1"/>
    <col min="14353" max="14353" width="0.85546875" customWidth="1"/>
    <col min="14354" max="14354" width="5.7109375" customWidth="1"/>
    <col min="14355" max="14355" width="0.85546875" customWidth="1"/>
    <col min="14356" max="14356" width="5.7109375" customWidth="1"/>
    <col min="14357" max="14357" width="0.85546875" customWidth="1"/>
    <col min="14358" max="14358" width="6.140625" customWidth="1"/>
    <col min="14359" max="14359" width="1" customWidth="1"/>
    <col min="14360" max="14360" width="6.140625" customWidth="1"/>
    <col min="14361" max="14361" width="1" customWidth="1"/>
    <col min="14593" max="14593" width="36.42578125" customWidth="1"/>
    <col min="14594" max="14598" width="5.7109375" customWidth="1"/>
    <col min="14599" max="14608" width="0" hidden="1" customWidth="1"/>
    <col min="14609" max="14609" width="0.85546875" customWidth="1"/>
    <col min="14610" max="14610" width="5.7109375" customWidth="1"/>
    <col min="14611" max="14611" width="0.85546875" customWidth="1"/>
    <col min="14612" max="14612" width="5.7109375" customWidth="1"/>
    <col min="14613" max="14613" width="0.85546875" customWidth="1"/>
    <col min="14614" max="14614" width="6.140625" customWidth="1"/>
    <col min="14615" max="14615" width="1" customWidth="1"/>
    <col min="14616" max="14616" width="6.140625" customWidth="1"/>
    <col min="14617" max="14617" width="1" customWidth="1"/>
    <col min="14849" max="14849" width="36.42578125" customWidth="1"/>
    <col min="14850" max="14854" width="5.7109375" customWidth="1"/>
    <col min="14855" max="14864" width="0" hidden="1" customWidth="1"/>
    <col min="14865" max="14865" width="0.85546875" customWidth="1"/>
    <col min="14866" max="14866" width="5.7109375" customWidth="1"/>
    <col min="14867" max="14867" width="0.85546875" customWidth="1"/>
    <col min="14868" max="14868" width="5.7109375" customWidth="1"/>
    <col min="14869" max="14869" width="0.85546875" customWidth="1"/>
    <col min="14870" max="14870" width="6.140625" customWidth="1"/>
    <col min="14871" max="14871" width="1" customWidth="1"/>
    <col min="14872" max="14872" width="6.140625" customWidth="1"/>
    <col min="14873" max="14873" width="1" customWidth="1"/>
    <col min="15105" max="15105" width="36.42578125" customWidth="1"/>
    <col min="15106" max="15110" width="5.7109375" customWidth="1"/>
    <col min="15111" max="15120" width="0" hidden="1" customWidth="1"/>
    <col min="15121" max="15121" width="0.85546875" customWidth="1"/>
    <col min="15122" max="15122" width="5.7109375" customWidth="1"/>
    <col min="15123" max="15123" width="0.85546875" customWidth="1"/>
    <col min="15124" max="15124" width="5.7109375" customWidth="1"/>
    <col min="15125" max="15125" width="0.85546875" customWidth="1"/>
    <col min="15126" max="15126" width="6.140625" customWidth="1"/>
    <col min="15127" max="15127" width="1" customWidth="1"/>
    <col min="15128" max="15128" width="6.140625" customWidth="1"/>
    <col min="15129" max="15129" width="1" customWidth="1"/>
    <col min="15361" max="15361" width="36.42578125" customWidth="1"/>
    <col min="15362" max="15366" width="5.7109375" customWidth="1"/>
    <col min="15367" max="15376" width="0" hidden="1" customWidth="1"/>
    <col min="15377" max="15377" width="0.85546875" customWidth="1"/>
    <col min="15378" max="15378" width="5.7109375" customWidth="1"/>
    <col min="15379" max="15379" width="0.85546875" customWidth="1"/>
    <col min="15380" max="15380" width="5.7109375" customWidth="1"/>
    <col min="15381" max="15381" width="0.85546875" customWidth="1"/>
    <col min="15382" max="15382" width="6.140625" customWidth="1"/>
    <col min="15383" max="15383" width="1" customWidth="1"/>
    <col min="15384" max="15384" width="6.140625" customWidth="1"/>
    <col min="15385" max="15385" width="1" customWidth="1"/>
    <col min="15617" max="15617" width="36.42578125" customWidth="1"/>
    <col min="15618" max="15622" width="5.7109375" customWidth="1"/>
    <col min="15623" max="15632" width="0" hidden="1" customWidth="1"/>
    <col min="15633" max="15633" width="0.85546875" customWidth="1"/>
    <col min="15634" max="15634" width="5.7109375" customWidth="1"/>
    <col min="15635" max="15635" width="0.85546875" customWidth="1"/>
    <col min="15636" max="15636" width="5.7109375" customWidth="1"/>
    <col min="15637" max="15637" width="0.85546875" customWidth="1"/>
    <col min="15638" max="15638" width="6.140625" customWidth="1"/>
    <col min="15639" max="15639" width="1" customWidth="1"/>
    <col min="15640" max="15640" width="6.140625" customWidth="1"/>
    <col min="15641" max="15641" width="1" customWidth="1"/>
    <col min="15873" max="15873" width="36.42578125" customWidth="1"/>
    <col min="15874" max="15878" width="5.7109375" customWidth="1"/>
    <col min="15879" max="15888" width="0" hidden="1" customWidth="1"/>
    <col min="15889" max="15889" width="0.85546875" customWidth="1"/>
    <col min="15890" max="15890" width="5.7109375" customWidth="1"/>
    <col min="15891" max="15891" width="0.85546875" customWidth="1"/>
    <col min="15892" max="15892" width="5.7109375" customWidth="1"/>
    <col min="15893" max="15893" width="0.85546875" customWidth="1"/>
    <col min="15894" max="15894" width="6.140625" customWidth="1"/>
    <col min="15895" max="15895" width="1" customWidth="1"/>
    <col min="15896" max="15896" width="6.140625" customWidth="1"/>
    <col min="15897" max="15897" width="1" customWidth="1"/>
    <col min="16129" max="16129" width="36.42578125" customWidth="1"/>
    <col min="16130" max="16134" width="5.7109375" customWidth="1"/>
    <col min="16135" max="16144" width="0" hidden="1" customWidth="1"/>
    <col min="16145" max="16145" width="0.85546875" customWidth="1"/>
    <col min="16146" max="16146" width="5.7109375" customWidth="1"/>
    <col min="16147" max="16147" width="0.85546875" customWidth="1"/>
    <col min="16148" max="16148" width="5.7109375" customWidth="1"/>
    <col min="16149" max="16149" width="0.85546875" customWidth="1"/>
    <col min="16150" max="16150" width="6.140625" customWidth="1"/>
    <col min="16151" max="16151" width="1" customWidth="1"/>
    <col min="16152" max="16152" width="6.140625" customWidth="1"/>
    <col min="16153" max="16153" width="1" customWidth="1"/>
  </cols>
  <sheetData>
    <row r="1" spans="1:25" x14ac:dyDescent="0.25">
      <c r="A1" s="144" t="s">
        <v>47</v>
      </c>
    </row>
    <row r="2" spans="1:25" ht="15.75" thickBot="1" x14ac:dyDescent="0.3">
      <c r="A2" s="145"/>
    </row>
    <row r="3" spans="1:25" ht="145.9" customHeight="1" thickTop="1" thickBot="1" x14ac:dyDescent="0.3">
      <c r="A3" s="77" t="s">
        <v>85</v>
      </c>
      <c r="B3" s="78" t="str">
        <f>A5</f>
        <v>TSG Balingen</v>
      </c>
      <c r="C3" s="78" t="str">
        <f>A7</f>
        <v>Spvgg Aldingen</v>
      </c>
      <c r="D3" s="78" t="str">
        <f>A9</f>
        <v>SV Horgen</v>
      </c>
      <c r="E3" s="78" t="str">
        <f>A11</f>
        <v xml:space="preserve">SV Spaichingen </v>
      </c>
      <c r="F3" s="78" t="str">
        <f>A13</f>
        <v>SC Wellendingen</v>
      </c>
      <c r="G3" s="78"/>
      <c r="H3" s="78"/>
      <c r="I3" s="78"/>
      <c r="J3" s="78"/>
      <c r="K3" s="78"/>
      <c r="L3" s="78"/>
      <c r="M3" s="78"/>
      <c r="N3" s="79"/>
      <c r="O3" s="79"/>
      <c r="P3" s="79"/>
      <c r="Q3" s="79"/>
      <c r="R3" s="80" t="s">
        <v>86</v>
      </c>
      <c r="S3" s="81"/>
      <c r="T3" s="80" t="s">
        <v>52</v>
      </c>
      <c r="U3" s="81"/>
      <c r="V3" s="80" t="s">
        <v>87</v>
      </c>
      <c r="W3" s="81"/>
      <c r="X3" s="80" t="s">
        <v>88</v>
      </c>
      <c r="Y3" s="79"/>
    </row>
    <row r="4" spans="1:25" ht="16.5" thickTop="1" thickBo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 thickTop="1" thickBot="1" x14ac:dyDescent="0.3">
      <c r="A5" s="146" t="str">
        <f>Spielplan!F9</f>
        <v>TSG Balingen</v>
      </c>
      <c r="B5" s="82"/>
      <c r="C5" s="83">
        <f>Spielplan!Z16</f>
        <v>0</v>
      </c>
      <c r="D5" s="83">
        <f>Spielplan!AB25</f>
        <v>0</v>
      </c>
      <c r="E5" s="83">
        <f>Spielplan!Z32</f>
        <v>0</v>
      </c>
      <c r="F5" s="83">
        <f>Spielplan!AB20</f>
        <v>0</v>
      </c>
      <c r="G5" s="84"/>
      <c r="H5" s="84"/>
      <c r="I5" s="148">
        <f>IF(C5&gt;C6,3,0)</f>
        <v>0</v>
      </c>
      <c r="J5" s="148">
        <f>IF(C5=C6,1,0)</f>
        <v>1</v>
      </c>
      <c r="K5" s="148">
        <f>IF(D5&gt;D6,3,0)</f>
        <v>0</v>
      </c>
      <c r="L5" s="148">
        <f>IF(D5=D6,1,0)</f>
        <v>1</v>
      </c>
      <c r="M5" s="148">
        <f>IF(E5&gt;E6,3,0)</f>
        <v>0</v>
      </c>
      <c r="N5" s="148">
        <f>IF(E5=E6,1,0)</f>
        <v>1</v>
      </c>
      <c r="O5" s="148">
        <f>IF(F5&gt;F6,3,0)</f>
        <v>0</v>
      </c>
      <c r="P5" s="148">
        <f>IF(F5=F6,1,0)</f>
        <v>1</v>
      </c>
      <c r="Q5" s="85"/>
      <c r="R5" s="150">
        <f>SUM(G5:Q6)</f>
        <v>4</v>
      </c>
      <c r="S5" s="85"/>
      <c r="T5" s="83">
        <f t="shared" ref="T5:T14" si="0">SUM(B5:F5)</f>
        <v>0</v>
      </c>
      <c r="U5" s="85"/>
      <c r="V5" s="150">
        <f>SUM(T5-T6)</f>
        <v>0</v>
      </c>
      <c r="W5" s="150"/>
      <c r="X5" s="150">
        <v>1</v>
      </c>
      <c r="Y5" s="86"/>
    </row>
    <row r="6" spans="1:25" ht="15.75" thickBot="1" x14ac:dyDescent="0.3">
      <c r="A6" s="147"/>
      <c r="B6" s="87"/>
      <c r="C6" s="88">
        <f>Spielplan!AB16</f>
        <v>0</v>
      </c>
      <c r="D6" s="88">
        <f>Spielplan!Z25</f>
        <v>0</v>
      </c>
      <c r="E6" s="88">
        <f>Spielplan!AB32</f>
        <v>0</v>
      </c>
      <c r="F6" s="88">
        <f>Spielplan!Z20</f>
        <v>0</v>
      </c>
      <c r="G6" s="89"/>
      <c r="H6" s="89"/>
      <c r="I6" s="149"/>
      <c r="J6" s="149"/>
      <c r="K6" s="149"/>
      <c r="L6" s="149"/>
      <c r="M6" s="149"/>
      <c r="N6" s="149"/>
      <c r="O6" s="149"/>
      <c r="P6" s="149"/>
      <c r="Q6" s="88"/>
      <c r="R6" s="151"/>
      <c r="S6" s="88"/>
      <c r="T6" s="88">
        <f t="shared" si="0"/>
        <v>0</v>
      </c>
      <c r="U6" s="88"/>
      <c r="V6" s="151"/>
      <c r="W6" s="151"/>
      <c r="X6" s="151"/>
      <c r="Y6" s="90"/>
    </row>
    <row r="7" spans="1:25" ht="15.6" customHeight="1" thickTop="1" thickBot="1" x14ac:dyDescent="0.3">
      <c r="A7" s="152" t="str">
        <f>Spielplan!F10</f>
        <v>Spvgg Aldingen</v>
      </c>
      <c r="B7" s="83">
        <f>Spielplan!AB16</f>
        <v>0</v>
      </c>
      <c r="C7" s="82"/>
      <c r="D7" s="83">
        <f>Spielplan!Z21</f>
        <v>0</v>
      </c>
      <c r="E7" s="83">
        <f>Spielplan!AB28</f>
        <v>0</v>
      </c>
      <c r="F7" s="83">
        <f>Spielplan!Z33</f>
        <v>0</v>
      </c>
      <c r="G7" s="148">
        <f>IF(B7&gt;B8,3,0)</f>
        <v>0</v>
      </c>
      <c r="H7" s="148">
        <f>IF(B7=B8,1,0)</f>
        <v>1</v>
      </c>
      <c r="I7" s="84"/>
      <c r="J7" s="84"/>
      <c r="K7" s="148">
        <f>IF(D7&gt;D8,3,0)</f>
        <v>0</v>
      </c>
      <c r="L7" s="148">
        <f>IF(D7=D8,1,0)</f>
        <v>1</v>
      </c>
      <c r="M7" s="148">
        <f>IF(E7&gt;E8,3,0)</f>
        <v>0</v>
      </c>
      <c r="N7" s="148">
        <f>IF(E7=E8,1,0)</f>
        <v>1</v>
      </c>
      <c r="O7" s="148">
        <f>IF(F7&gt;F8,3,0)</f>
        <v>0</v>
      </c>
      <c r="P7" s="148">
        <f>IF(F7=F8,1,0)</f>
        <v>1</v>
      </c>
      <c r="Q7" s="85"/>
      <c r="R7" s="150">
        <f>SUM(G7:Q8)</f>
        <v>4</v>
      </c>
      <c r="S7" s="85"/>
      <c r="T7" s="83">
        <f t="shared" si="0"/>
        <v>0</v>
      </c>
      <c r="U7" s="85"/>
      <c r="V7" s="150">
        <f>SUM(T7-T8)</f>
        <v>0</v>
      </c>
      <c r="W7" s="150"/>
      <c r="X7" s="150">
        <v>2</v>
      </c>
      <c r="Y7" s="86"/>
    </row>
    <row r="8" spans="1:25" ht="15" customHeight="1" thickBot="1" x14ac:dyDescent="0.3">
      <c r="A8" s="153"/>
      <c r="B8" s="88">
        <f>Spielplan!Z16</f>
        <v>0</v>
      </c>
      <c r="C8" s="87"/>
      <c r="D8" s="88">
        <f>Spielplan!AB21</f>
        <v>0</v>
      </c>
      <c r="E8" s="88">
        <f>Spielplan!Z28</f>
        <v>0</v>
      </c>
      <c r="F8" s="88">
        <f>Spielplan!AB33</f>
        <v>0</v>
      </c>
      <c r="G8" s="149"/>
      <c r="H8" s="149"/>
      <c r="I8" s="89"/>
      <c r="J8" s="89"/>
      <c r="K8" s="149"/>
      <c r="L8" s="149"/>
      <c r="M8" s="149"/>
      <c r="N8" s="149"/>
      <c r="O8" s="149"/>
      <c r="P8" s="149"/>
      <c r="Q8" s="88"/>
      <c r="R8" s="151"/>
      <c r="S8" s="88"/>
      <c r="T8" s="88">
        <f t="shared" si="0"/>
        <v>0</v>
      </c>
      <c r="U8" s="88"/>
      <c r="V8" s="151"/>
      <c r="W8" s="151"/>
      <c r="X8" s="151"/>
      <c r="Y8" s="90"/>
    </row>
    <row r="9" spans="1:25" ht="15.6" customHeight="1" thickTop="1" thickBot="1" x14ac:dyDescent="0.3">
      <c r="A9" s="152" t="str">
        <f>Spielplan!F11</f>
        <v>SV Horgen</v>
      </c>
      <c r="B9" s="83">
        <f>Spielplan!Z25</f>
        <v>0</v>
      </c>
      <c r="C9" s="83">
        <f>Spielplan!AB21</f>
        <v>0</v>
      </c>
      <c r="D9" s="82"/>
      <c r="E9" s="83">
        <f>Spielplan!Z17</f>
        <v>0</v>
      </c>
      <c r="F9" s="83">
        <f>Spielplan!AB29</f>
        <v>0</v>
      </c>
      <c r="G9" s="148">
        <f>IF(B9&gt;B10,3,0)</f>
        <v>0</v>
      </c>
      <c r="H9" s="148">
        <f>IF(B9=B10,1,0)</f>
        <v>1</v>
      </c>
      <c r="I9" s="148">
        <f>IF(C9&gt;C10,3,0)</f>
        <v>0</v>
      </c>
      <c r="J9" s="148">
        <f>IF(C9=C10,1,0)</f>
        <v>1</v>
      </c>
      <c r="K9" s="84"/>
      <c r="L9" s="84"/>
      <c r="M9" s="148">
        <f>IF(E9&gt;E10,3,0)</f>
        <v>0</v>
      </c>
      <c r="N9" s="148">
        <f>IF(E9=E10,1,0)</f>
        <v>1</v>
      </c>
      <c r="O9" s="148">
        <f>IF(F9&gt;F10,3,0)</f>
        <v>0</v>
      </c>
      <c r="P9" s="148">
        <f>IF(F9=F10,1,0)</f>
        <v>1</v>
      </c>
      <c r="Q9" s="85"/>
      <c r="R9" s="150">
        <f>SUM(G9:Q10)</f>
        <v>4</v>
      </c>
      <c r="S9" s="85"/>
      <c r="T9" s="83">
        <f t="shared" si="0"/>
        <v>0</v>
      </c>
      <c r="U9" s="85"/>
      <c r="V9" s="150">
        <f>SUM(T9-T10)</f>
        <v>0</v>
      </c>
      <c r="W9" s="150"/>
      <c r="X9" s="150">
        <v>5</v>
      </c>
      <c r="Y9" s="86"/>
    </row>
    <row r="10" spans="1:25" ht="15" customHeight="1" thickBot="1" x14ac:dyDescent="0.3">
      <c r="A10" s="153"/>
      <c r="B10" s="88">
        <f>Spielplan!AB25</f>
        <v>0</v>
      </c>
      <c r="C10" s="88">
        <f>Spielplan!Z21</f>
        <v>0</v>
      </c>
      <c r="D10" s="87"/>
      <c r="E10" s="88">
        <f>Spielplan!AB17</f>
        <v>0</v>
      </c>
      <c r="F10" s="88">
        <f>Spielplan!Z29</f>
        <v>0</v>
      </c>
      <c r="G10" s="149"/>
      <c r="H10" s="149"/>
      <c r="I10" s="149"/>
      <c r="J10" s="149"/>
      <c r="K10" s="89"/>
      <c r="L10" s="89"/>
      <c r="M10" s="149"/>
      <c r="N10" s="149"/>
      <c r="O10" s="149"/>
      <c r="P10" s="149"/>
      <c r="Q10" s="88"/>
      <c r="R10" s="151"/>
      <c r="S10" s="88"/>
      <c r="T10" s="88">
        <f t="shared" si="0"/>
        <v>0</v>
      </c>
      <c r="U10" s="88"/>
      <c r="V10" s="151"/>
      <c r="W10" s="151"/>
      <c r="X10" s="151"/>
      <c r="Y10" s="90"/>
    </row>
    <row r="11" spans="1:25" ht="15.6" customHeight="1" thickTop="1" thickBot="1" x14ac:dyDescent="0.3">
      <c r="A11" s="152" t="str">
        <f>Spielplan!F12</f>
        <v xml:space="preserve">SV Spaichingen </v>
      </c>
      <c r="B11" s="83">
        <f>Spielplan!AB32</f>
        <v>0</v>
      </c>
      <c r="C11" s="83">
        <f>Spielplan!Z28</f>
        <v>0</v>
      </c>
      <c r="D11" s="83">
        <f>Spielplan!AB17</f>
        <v>0</v>
      </c>
      <c r="E11" s="82"/>
      <c r="F11" s="83">
        <f>Spielplan!Z24</f>
        <v>0</v>
      </c>
      <c r="G11" s="148">
        <f>IF(B11&gt;B12,3,0)</f>
        <v>0</v>
      </c>
      <c r="H11" s="148">
        <f>IF(B11=B12,1,0)</f>
        <v>1</v>
      </c>
      <c r="I11" s="148">
        <f>IF(C11&gt;C12,3,0)</f>
        <v>0</v>
      </c>
      <c r="J11" s="148">
        <f>IF(C11=C12,1,0)</f>
        <v>1</v>
      </c>
      <c r="K11" s="148">
        <f>IF(D11&gt;D12,3,0)</f>
        <v>0</v>
      </c>
      <c r="L11" s="148">
        <f>IF(D11=D12,1,0)</f>
        <v>1</v>
      </c>
      <c r="M11" s="84"/>
      <c r="N11" s="84"/>
      <c r="O11" s="148">
        <f>IF(F11&gt;F12,3,0)</f>
        <v>0</v>
      </c>
      <c r="P11" s="148">
        <f>IF(F11=F12,1,0)</f>
        <v>1</v>
      </c>
      <c r="Q11" s="85"/>
      <c r="R11" s="150">
        <f>SUM(G11:Q12)</f>
        <v>4</v>
      </c>
      <c r="S11" s="85"/>
      <c r="T11" s="83">
        <f t="shared" si="0"/>
        <v>0</v>
      </c>
      <c r="U11" s="85"/>
      <c r="V11" s="150">
        <f>SUM(T11-T12)</f>
        <v>0</v>
      </c>
      <c r="W11" s="150"/>
      <c r="X11" s="150">
        <v>4</v>
      </c>
      <c r="Y11" s="86"/>
    </row>
    <row r="12" spans="1:25" ht="15" customHeight="1" thickBot="1" x14ac:dyDescent="0.3">
      <c r="A12" s="153"/>
      <c r="B12" s="88">
        <f>Spielplan!Z32</f>
        <v>0</v>
      </c>
      <c r="C12" s="88">
        <f>Spielplan!AB28</f>
        <v>0</v>
      </c>
      <c r="D12" s="88">
        <f>Spielplan!Z17</f>
        <v>0</v>
      </c>
      <c r="E12" s="87"/>
      <c r="F12" s="88">
        <f>Spielplan!AB24</f>
        <v>0</v>
      </c>
      <c r="G12" s="149"/>
      <c r="H12" s="149"/>
      <c r="I12" s="149"/>
      <c r="J12" s="149"/>
      <c r="K12" s="149"/>
      <c r="L12" s="149"/>
      <c r="M12" s="89"/>
      <c r="N12" s="89"/>
      <c r="O12" s="149"/>
      <c r="P12" s="149"/>
      <c r="Q12" s="88"/>
      <c r="R12" s="151"/>
      <c r="S12" s="88"/>
      <c r="T12" s="88">
        <f t="shared" si="0"/>
        <v>0</v>
      </c>
      <c r="U12" s="88"/>
      <c r="V12" s="151"/>
      <c r="W12" s="151"/>
      <c r="X12" s="151"/>
      <c r="Y12" s="90"/>
    </row>
    <row r="13" spans="1:25" ht="15.6" customHeight="1" thickTop="1" thickBot="1" x14ac:dyDescent="0.3">
      <c r="A13" s="152" t="str">
        <f>Spielplan!F13</f>
        <v>SC Wellendingen</v>
      </c>
      <c r="B13" s="83">
        <f>Spielplan!Z20</f>
        <v>0</v>
      </c>
      <c r="C13" s="83">
        <f>Spielplan!AB33</f>
        <v>0</v>
      </c>
      <c r="D13" s="83">
        <f>Spielplan!Z29</f>
        <v>0</v>
      </c>
      <c r="E13" s="83">
        <f>Spielplan!AB24</f>
        <v>0</v>
      </c>
      <c r="F13" s="82"/>
      <c r="G13" s="148">
        <f>IF(B13&gt;B14,3,0)</f>
        <v>0</v>
      </c>
      <c r="H13" s="148">
        <f>IF(B13=B14,1,0)</f>
        <v>1</v>
      </c>
      <c r="I13" s="148">
        <f>IF(C13&gt;C14,3,0)</f>
        <v>0</v>
      </c>
      <c r="J13" s="148">
        <f>IF(C13=C14,1,0)</f>
        <v>1</v>
      </c>
      <c r="K13" s="148">
        <f>IF(D13&gt;D14,3,0)</f>
        <v>0</v>
      </c>
      <c r="L13" s="148">
        <f>IF(D13=D14,1,0)</f>
        <v>1</v>
      </c>
      <c r="M13" s="148">
        <f>IF(E13&gt;E14,3,0)</f>
        <v>0</v>
      </c>
      <c r="N13" s="148">
        <f>IF(E13=E14,1,0)</f>
        <v>1</v>
      </c>
      <c r="O13" s="84"/>
      <c r="P13" s="84"/>
      <c r="Q13" s="85"/>
      <c r="R13" s="150">
        <f>SUM(G13:Q14)</f>
        <v>4</v>
      </c>
      <c r="S13" s="85"/>
      <c r="T13" s="83">
        <f t="shared" si="0"/>
        <v>0</v>
      </c>
      <c r="U13" s="85"/>
      <c r="V13" s="150">
        <f>SUM(T13-T14)</f>
        <v>0</v>
      </c>
      <c r="W13" s="150"/>
      <c r="X13" s="150">
        <v>3</v>
      </c>
      <c r="Y13" s="86"/>
    </row>
    <row r="14" spans="1:25" ht="15" customHeight="1" thickBot="1" x14ac:dyDescent="0.3">
      <c r="A14" s="153"/>
      <c r="B14" s="88">
        <f>Spielplan!AB20</f>
        <v>0</v>
      </c>
      <c r="C14" s="88">
        <f>Spielplan!Z33</f>
        <v>0</v>
      </c>
      <c r="D14" s="88">
        <f>Spielplan!AB29</f>
        <v>0</v>
      </c>
      <c r="E14" s="88">
        <f>Spielplan!Z24</f>
        <v>0</v>
      </c>
      <c r="F14" s="87"/>
      <c r="G14" s="149"/>
      <c r="H14" s="149"/>
      <c r="I14" s="149"/>
      <c r="J14" s="149"/>
      <c r="K14" s="149"/>
      <c r="L14" s="149"/>
      <c r="M14" s="149"/>
      <c r="N14" s="149"/>
      <c r="O14" s="89"/>
      <c r="P14" s="89"/>
      <c r="Q14" s="88"/>
      <c r="R14" s="151"/>
      <c r="S14" s="88"/>
      <c r="T14" s="88">
        <f t="shared" si="0"/>
        <v>0</v>
      </c>
      <c r="U14" s="88"/>
      <c r="V14" s="151"/>
      <c r="W14" s="151"/>
      <c r="X14" s="151"/>
      <c r="Y14" s="90"/>
    </row>
    <row r="15" spans="1:25" ht="15.75" thickTop="1" x14ac:dyDescent="0.25"/>
    <row r="16" spans="1:25" x14ac:dyDescent="0.25">
      <c r="A16" s="144" t="s">
        <v>48</v>
      </c>
    </row>
    <row r="17" spans="1:25" ht="15.75" thickBot="1" x14ac:dyDescent="0.3">
      <c r="A17" s="145"/>
    </row>
    <row r="18" spans="1:25" ht="145.9" customHeight="1" thickTop="1" thickBot="1" x14ac:dyDescent="0.3">
      <c r="A18" s="77" t="s">
        <v>85</v>
      </c>
      <c r="B18" s="78" t="str">
        <f>A20</f>
        <v>VFB Bösingen</v>
      </c>
      <c r="C18" s="78" t="str">
        <f>A22</f>
        <v xml:space="preserve">FC Frittlingen </v>
      </c>
      <c r="D18" s="78" t="str">
        <f>A24</f>
        <v>FV 08 Rottweil</v>
      </c>
      <c r="E18" s="78" t="str">
        <f>A26</f>
        <v>FSV Schwenningen</v>
      </c>
      <c r="F18" s="78" t="str">
        <f>A28</f>
        <v>SC 04 Tuttlingen</v>
      </c>
      <c r="G18" s="78"/>
      <c r="H18" s="78"/>
      <c r="I18" s="78"/>
      <c r="J18" s="78"/>
      <c r="K18" s="78"/>
      <c r="L18" s="78"/>
      <c r="M18" s="78"/>
      <c r="N18" s="79"/>
      <c r="O18" s="79"/>
      <c r="P18" s="79"/>
      <c r="Q18" s="79"/>
      <c r="R18" s="80" t="s">
        <v>86</v>
      </c>
      <c r="S18" s="81"/>
      <c r="T18" s="80" t="s">
        <v>52</v>
      </c>
      <c r="U18" s="81"/>
      <c r="V18" s="80" t="s">
        <v>87</v>
      </c>
      <c r="W18" s="81"/>
      <c r="X18" s="80" t="s">
        <v>88</v>
      </c>
      <c r="Y18" s="79"/>
    </row>
    <row r="19" spans="1:25" ht="16.5" thickTop="1" thickBot="1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6.5" thickTop="1" thickBot="1" x14ac:dyDescent="0.3">
      <c r="A20" s="152" t="str">
        <f>Spielplan!P9</f>
        <v>VFB Bösingen</v>
      </c>
      <c r="B20" s="82"/>
      <c r="C20" s="83">
        <f>Spielplan!Z18</f>
        <v>0</v>
      </c>
      <c r="D20" s="83">
        <f>Spielplan!AB27</f>
        <v>0</v>
      </c>
      <c r="E20" s="83">
        <f>Spielplan!Z34</f>
        <v>0</v>
      </c>
      <c r="F20" s="83">
        <f>Spielplan!AB22</f>
        <v>0</v>
      </c>
      <c r="G20" s="84"/>
      <c r="H20" s="84"/>
      <c r="I20" s="148">
        <f>IF(C20&gt;C21,3,0)</f>
        <v>0</v>
      </c>
      <c r="J20" s="148">
        <f>IF(C20=C21,1,0)</f>
        <v>1</v>
      </c>
      <c r="K20" s="148">
        <f>IF(D20&gt;D21,3,0)</f>
        <v>0</v>
      </c>
      <c r="L20" s="148">
        <f>IF(D20=D21,1,0)</f>
        <v>1</v>
      </c>
      <c r="M20" s="148">
        <f>IF(E20&gt;E21,3,0)</f>
        <v>0</v>
      </c>
      <c r="N20" s="148">
        <f>IF(E20=E21,1,0)</f>
        <v>1</v>
      </c>
      <c r="O20" s="148">
        <f>IF(F20&gt;F21,3,0)</f>
        <v>0</v>
      </c>
      <c r="P20" s="148">
        <f>IF(F20=F21,1,0)</f>
        <v>1</v>
      </c>
      <c r="Q20" s="85"/>
      <c r="R20" s="150">
        <f>SUM(G20:Q21)</f>
        <v>4</v>
      </c>
      <c r="S20" s="85"/>
      <c r="T20" s="83">
        <f t="shared" ref="T20:T29" si="1">SUM(B20:F20)</f>
        <v>0</v>
      </c>
      <c r="U20" s="85"/>
      <c r="V20" s="150">
        <f>SUM(T20-T21)</f>
        <v>0</v>
      </c>
      <c r="W20" s="85"/>
      <c r="X20" s="150">
        <v>5</v>
      </c>
      <c r="Y20" s="86"/>
    </row>
    <row r="21" spans="1:25" ht="15.75" thickBot="1" x14ac:dyDescent="0.3">
      <c r="A21" s="153"/>
      <c r="B21" s="87"/>
      <c r="C21" s="88">
        <f>Spielplan!AB18</f>
        <v>0</v>
      </c>
      <c r="D21" s="88">
        <f>Spielplan!Z27</f>
        <v>0</v>
      </c>
      <c r="E21" s="88">
        <f>Spielplan!AB34</f>
        <v>0</v>
      </c>
      <c r="F21" s="88">
        <f>Spielplan!Z22</f>
        <v>0</v>
      </c>
      <c r="G21" s="89"/>
      <c r="H21" s="89"/>
      <c r="I21" s="149"/>
      <c r="J21" s="149"/>
      <c r="K21" s="149"/>
      <c r="L21" s="149"/>
      <c r="M21" s="149"/>
      <c r="N21" s="149"/>
      <c r="O21" s="149"/>
      <c r="P21" s="149"/>
      <c r="Q21" s="88"/>
      <c r="R21" s="151"/>
      <c r="S21" s="88"/>
      <c r="T21" s="88">
        <f t="shared" si="1"/>
        <v>0</v>
      </c>
      <c r="U21" s="88"/>
      <c r="V21" s="151"/>
      <c r="W21" s="88"/>
      <c r="X21" s="151"/>
      <c r="Y21" s="90"/>
    </row>
    <row r="22" spans="1:25" ht="16.5" thickTop="1" thickBot="1" x14ac:dyDescent="0.3">
      <c r="A22" s="152" t="str">
        <f>Spielplan!P10</f>
        <v xml:space="preserve">FC Frittlingen </v>
      </c>
      <c r="B22" s="83">
        <f>Spielplan!AB18</f>
        <v>0</v>
      </c>
      <c r="C22" s="82"/>
      <c r="D22" s="83">
        <f>Spielplan!Z23</f>
        <v>0</v>
      </c>
      <c r="E22" s="83">
        <f>Spielplan!AB30</f>
        <v>0</v>
      </c>
      <c r="F22" s="83">
        <f>Spielplan!Z35</f>
        <v>0</v>
      </c>
      <c r="G22" s="148">
        <f>IF(B22&gt;B23,3,0)</f>
        <v>0</v>
      </c>
      <c r="H22" s="148">
        <f>IF(B22=B23,1,0)</f>
        <v>1</v>
      </c>
      <c r="I22" s="84"/>
      <c r="J22" s="84"/>
      <c r="K22" s="148">
        <f>IF(D22&gt;D23,3,0)</f>
        <v>0</v>
      </c>
      <c r="L22" s="148">
        <f>IF(D22=D23,1,0)</f>
        <v>1</v>
      </c>
      <c r="M22" s="148">
        <f>IF(E22&gt;E23,3,0)</f>
        <v>0</v>
      </c>
      <c r="N22" s="148">
        <f>IF(E22=E23,1,0)</f>
        <v>1</v>
      </c>
      <c r="O22" s="148">
        <f>IF(F22&gt;F23,3,0)</f>
        <v>0</v>
      </c>
      <c r="P22" s="148">
        <f>IF(F22=F23,1,0)</f>
        <v>1</v>
      </c>
      <c r="Q22" s="85"/>
      <c r="R22" s="150">
        <f>SUM(G22:Q23)</f>
        <v>4</v>
      </c>
      <c r="S22" s="85"/>
      <c r="T22" s="83">
        <f t="shared" si="1"/>
        <v>0</v>
      </c>
      <c r="U22" s="85"/>
      <c r="V22" s="150">
        <f>SUM(T22-T23)</f>
        <v>0</v>
      </c>
      <c r="W22" s="85"/>
      <c r="X22" s="150">
        <v>3</v>
      </c>
      <c r="Y22" s="86"/>
    </row>
    <row r="23" spans="1:25" ht="15.75" thickBot="1" x14ac:dyDescent="0.3">
      <c r="A23" s="153"/>
      <c r="B23" s="88">
        <f>Spielplan!Z18</f>
        <v>0</v>
      </c>
      <c r="C23" s="87"/>
      <c r="D23" s="88">
        <f>Spielplan!AB23</f>
        <v>0</v>
      </c>
      <c r="E23" s="88">
        <f>Spielplan!Z30</f>
        <v>0</v>
      </c>
      <c r="F23" s="88">
        <f>Spielplan!AB35</f>
        <v>0</v>
      </c>
      <c r="G23" s="149"/>
      <c r="H23" s="149"/>
      <c r="I23" s="89"/>
      <c r="J23" s="89"/>
      <c r="K23" s="149"/>
      <c r="L23" s="149"/>
      <c r="M23" s="149"/>
      <c r="N23" s="149"/>
      <c r="O23" s="149"/>
      <c r="P23" s="149"/>
      <c r="Q23" s="88"/>
      <c r="R23" s="151"/>
      <c r="S23" s="88"/>
      <c r="T23" s="88">
        <f t="shared" si="1"/>
        <v>0</v>
      </c>
      <c r="U23" s="88"/>
      <c r="V23" s="151"/>
      <c r="W23" s="88"/>
      <c r="X23" s="151"/>
      <c r="Y23" s="90"/>
    </row>
    <row r="24" spans="1:25" ht="16.5" thickTop="1" thickBot="1" x14ac:dyDescent="0.3">
      <c r="A24" s="152" t="str">
        <f>Spielplan!P11</f>
        <v>FV 08 Rottweil</v>
      </c>
      <c r="B24" s="83">
        <f>Spielplan!Z27</f>
        <v>0</v>
      </c>
      <c r="C24" s="83">
        <f>Spielplan!AB23</f>
        <v>0</v>
      </c>
      <c r="D24" s="82"/>
      <c r="E24" s="83">
        <f>Spielplan!Z19</f>
        <v>0</v>
      </c>
      <c r="F24" s="83">
        <f>Spielplan!AB31</f>
        <v>0</v>
      </c>
      <c r="G24" s="148">
        <f>IF(B24&gt;B25,3,0)</f>
        <v>0</v>
      </c>
      <c r="H24" s="148">
        <f>IF(B24=B25,1,0)</f>
        <v>1</v>
      </c>
      <c r="I24" s="148">
        <f>IF(C24&gt;C25,3,0)</f>
        <v>0</v>
      </c>
      <c r="J24" s="148">
        <f>IF(C24=C25,1,0)</f>
        <v>1</v>
      </c>
      <c r="K24" s="84"/>
      <c r="L24" s="84"/>
      <c r="M24" s="148">
        <f>IF(E24&gt;E25,3,0)</f>
        <v>0</v>
      </c>
      <c r="N24" s="148">
        <f>IF(E24=E25,1,0)</f>
        <v>1</v>
      </c>
      <c r="O24" s="148">
        <f>IF(F24&gt;F25,3,0)</f>
        <v>0</v>
      </c>
      <c r="P24" s="148">
        <f>IF(F24=F25,1,0)</f>
        <v>1</v>
      </c>
      <c r="Q24" s="85"/>
      <c r="R24" s="150">
        <f>SUM(G24:Q25)</f>
        <v>4</v>
      </c>
      <c r="S24" s="85"/>
      <c r="T24" s="83">
        <f t="shared" si="1"/>
        <v>0</v>
      </c>
      <c r="U24" s="85"/>
      <c r="V24" s="150">
        <f>SUM(T24-T25)</f>
        <v>0</v>
      </c>
      <c r="W24" s="85"/>
      <c r="X24" s="150">
        <v>2</v>
      </c>
      <c r="Y24" s="86"/>
    </row>
    <row r="25" spans="1:25" ht="15.75" thickBot="1" x14ac:dyDescent="0.3">
      <c r="A25" s="153"/>
      <c r="B25" s="88">
        <f>Spielplan!AB27</f>
        <v>0</v>
      </c>
      <c r="C25" s="88">
        <f>Spielplan!Z23</f>
        <v>0</v>
      </c>
      <c r="D25" s="87"/>
      <c r="E25" s="88">
        <f>Spielplan!AB19</f>
        <v>0</v>
      </c>
      <c r="F25" s="88">
        <f>Spielplan!Z31</f>
        <v>0</v>
      </c>
      <c r="G25" s="149"/>
      <c r="H25" s="149"/>
      <c r="I25" s="149"/>
      <c r="J25" s="149"/>
      <c r="K25" s="89"/>
      <c r="L25" s="89"/>
      <c r="M25" s="149"/>
      <c r="N25" s="149"/>
      <c r="O25" s="149"/>
      <c r="P25" s="149"/>
      <c r="Q25" s="88"/>
      <c r="R25" s="151"/>
      <c r="S25" s="88"/>
      <c r="T25" s="88">
        <f t="shared" si="1"/>
        <v>0</v>
      </c>
      <c r="U25" s="88"/>
      <c r="V25" s="151"/>
      <c r="W25" s="88"/>
      <c r="X25" s="151"/>
      <c r="Y25" s="90"/>
    </row>
    <row r="26" spans="1:25" ht="16.5" thickTop="1" thickBot="1" x14ac:dyDescent="0.3">
      <c r="A26" s="152" t="str">
        <f>Spielplan!P12</f>
        <v>FSV Schwenningen</v>
      </c>
      <c r="B26" s="83">
        <f>Spielplan!AB34</f>
        <v>0</v>
      </c>
      <c r="C26" s="83">
        <f>Spielplan!Z30</f>
        <v>0</v>
      </c>
      <c r="D26" s="83">
        <f>Spielplan!AB19</f>
        <v>0</v>
      </c>
      <c r="E26" s="82"/>
      <c r="F26" s="83">
        <f>Spielplan!Z26</f>
        <v>0</v>
      </c>
      <c r="G26" s="148">
        <f>IF(B26&gt;B27,3,0)</f>
        <v>0</v>
      </c>
      <c r="H26" s="148">
        <f>IF(B26=B27,1,0)</f>
        <v>1</v>
      </c>
      <c r="I26" s="148">
        <f>IF(C26&gt;C27,3,0)</f>
        <v>0</v>
      </c>
      <c r="J26" s="148">
        <f>IF(C26=C27,1,0)</f>
        <v>1</v>
      </c>
      <c r="K26" s="148">
        <f>IF(D26&gt;D27,3,0)</f>
        <v>0</v>
      </c>
      <c r="L26" s="148">
        <f>IF(D26=D27,1,0)</f>
        <v>1</v>
      </c>
      <c r="M26" s="84"/>
      <c r="N26" s="84"/>
      <c r="O26" s="148">
        <f>IF(F26&gt;F27,3,0)</f>
        <v>0</v>
      </c>
      <c r="P26" s="148">
        <f>IF(F26=F27,1,0)</f>
        <v>1</v>
      </c>
      <c r="Q26" s="85"/>
      <c r="R26" s="150">
        <f>SUM(G26:Q27)</f>
        <v>4</v>
      </c>
      <c r="S26" s="85"/>
      <c r="T26" s="83">
        <f t="shared" si="1"/>
        <v>0</v>
      </c>
      <c r="U26" s="85"/>
      <c r="V26" s="150">
        <f>SUM(T26-T27)</f>
        <v>0</v>
      </c>
      <c r="W26" s="85"/>
      <c r="X26" s="150">
        <v>1</v>
      </c>
      <c r="Y26" s="86"/>
    </row>
    <row r="27" spans="1:25" ht="15.75" thickBot="1" x14ac:dyDescent="0.3">
      <c r="A27" s="153"/>
      <c r="B27" s="88">
        <f>Spielplan!Z34</f>
        <v>0</v>
      </c>
      <c r="C27" s="88">
        <f>Spielplan!AB30</f>
        <v>0</v>
      </c>
      <c r="D27" s="88">
        <f>Spielplan!Z19</f>
        <v>0</v>
      </c>
      <c r="E27" s="87"/>
      <c r="F27" s="88">
        <f>Spielplan!AB26</f>
        <v>0</v>
      </c>
      <c r="G27" s="149"/>
      <c r="H27" s="149"/>
      <c r="I27" s="149"/>
      <c r="J27" s="149"/>
      <c r="K27" s="149"/>
      <c r="L27" s="149"/>
      <c r="M27" s="89"/>
      <c r="N27" s="89"/>
      <c r="O27" s="149"/>
      <c r="P27" s="149"/>
      <c r="Q27" s="88"/>
      <c r="R27" s="151"/>
      <c r="S27" s="88"/>
      <c r="T27" s="88">
        <f t="shared" si="1"/>
        <v>0</v>
      </c>
      <c r="U27" s="88"/>
      <c r="V27" s="151"/>
      <c r="W27" s="88"/>
      <c r="X27" s="151"/>
      <c r="Y27" s="90"/>
    </row>
    <row r="28" spans="1:25" ht="16.5" thickTop="1" thickBot="1" x14ac:dyDescent="0.3">
      <c r="A28" s="152" t="str">
        <f>Spielplan!P13</f>
        <v>SC 04 Tuttlingen</v>
      </c>
      <c r="B28" s="83">
        <f>Spielplan!Z22</f>
        <v>0</v>
      </c>
      <c r="C28" s="83">
        <f>Spielplan!AB35</f>
        <v>0</v>
      </c>
      <c r="D28" s="83">
        <f>Spielplan!Z31</f>
        <v>0</v>
      </c>
      <c r="E28" s="83">
        <f>Spielplan!AB26</f>
        <v>0</v>
      </c>
      <c r="F28" s="82"/>
      <c r="G28" s="148">
        <f>IF(B28&gt;B29,3,0)</f>
        <v>0</v>
      </c>
      <c r="H28" s="148">
        <f>IF(B28=B29,1,0)</f>
        <v>1</v>
      </c>
      <c r="I28" s="148">
        <f>IF(C28&gt;C29,3,0)</f>
        <v>0</v>
      </c>
      <c r="J28" s="148">
        <f>IF(C28=C29,1,0)</f>
        <v>1</v>
      </c>
      <c r="K28" s="148">
        <f>IF(D28&gt;D29,3,0)</f>
        <v>0</v>
      </c>
      <c r="L28" s="148">
        <f>IF(D28=D29,1,0)</f>
        <v>1</v>
      </c>
      <c r="M28" s="148">
        <f>IF(E28&gt;E29,3,0)</f>
        <v>0</v>
      </c>
      <c r="N28" s="148">
        <f>IF(E28=E29,1,0)</f>
        <v>1</v>
      </c>
      <c r="O28" s="84"/>
      <c r="P28" s="84"/>
      <c r="Q28" s="85"/>
      <c r="R28" s="150">
        <f>SUM(G28:Q29)</f>
        <v>4</v>
      </c>
      <c r="S28" s="85"/>
      <c r="T28" s="83">
        <f t="shared" si="1"/>
        <v>0</v>
      </c>
      <c r="U28" s="85"/>
      <c r="V28" s="150">
        <f>SUM(T28-T29)</f>
        <v>0</v>
      </c>
      <c r="W28" s="85"/>
      <c r="X28" s="150">
        <v>4</v>
      </c>
      <c r="Y28" s="86"/>
    </row>
    <row r="29" spans="1:25" ht="15.75" thickBot="1" x14ac:dyDescent="0.3">
      <c r="A29" s="153"/>
      <c r="B29" s="88">
        <f>Spielplan!AB22</f>
        <v>0</v>
      </c>
      <c r="C29" s="88">
        <f>Spielplan!Z35</f>
        <v>0</v>
      </c>
      <c r="D29" s="88">
        <f>Spielplan!AB31</f>
        <v>0</v>
      </c>
      <c r="E29" s="88">
        <f>Spielplan!Z26</f>
        <v>0</v>
      </c>
      <c r="F29" s="87"/>
      <c r="G29" s="149"/>
      <c r="H29" s="149"/>
      <c r="I29" s="149"/>
      <c r="J29" s="149"/>
      <c r="K29" s="149"/>
      <c r="L29" s="149"/>
      <c r="M29" s="149"/>
      <c r="N29" s="149"/>
      <c r="O29" s="89"/>
      <c r="P29" s="89"/>
      <c r="Q29" s="88"/>
      <c r="R29" s="151"/>
      <c r="S29" s="88"/>
      <c r="T29" s="88">
        <f t="shared" si="1"/>
        <v>0</v>
      </c>
      <c r="U29" s="88"/>
      <c r="V29" s="151"/>
      <c r="W29" s="88"/>
      <c r="X29" s="151"/>
      <c r="Y29" s="90"/>
    </row>
    <row r="30" spans="1:25" ht="15.75" thickTop="1" x14ac:dyDescent="0.25"/>
  </sheetData>
  <mergeCells count="127">
    <mergeCell ref="N28:N29"/>
    <mergeCell ref="R28:R29"/>
    <mergeCell ref="V28:V29"/>
    <mergeCell ref="O26:O27"/>
    <mergeCell ref="J24:J25"/>
    <mergeCell ref="M24:M25"/>
    <mergeCell ref="N24:N25"/>
    <mergeCell ref="O24:O25"/>
    <mergeCell ref="P24:P25"/>
    <mergeCell ref="A28:A29"/>
    <mergeCell ref="G28:G29"/>
    <mergeCell ref="H28:H29"/>
    <mergeCell ref="I28:I29"/>
    <mergeCell ref="J28:J29"/>
    <mergeCell ref="R24:R25"/>
    <mergeCell ref="V24:V25"/>
    <mergeCell ref="X24:X25"/>
    <mergeCell ref="A26:A27"/>
    <mergeCell ref="G26:G27"/>
    <mergeCell ref="H26:H27"/>
    <mergeCell ref="I26:I27"/>
    <mergeCell ref="J26:J27"/>
    <mergeCell ref="K26:K27"/>
    <mergeCell ref="L26:L27"/>
    <mergeCell ref="X28:X29"/>
    <mergeCell ref="K28:K29"/>
    <mergeCell ref="L28:L29"/>
    <mergeCell ref="R26:R27"/>
    <mergeCell ref="V26:V27"/>
    <mergeCell ref="P26:P27"/>
    <mergeCell ref="A24:A25"/>
    <mergeCell ref="G24:G25"/>
    <mergeCell ref="M28:M29"/>
    <mergeCell ref="X22:X23"/>
    <mergeCell ref="M22:M23"/>
    <mergeCell ref="N22:N23"/>
    <mergeCell ref="O22:O23"/>
    <mergeCell ref="P22:P23"/>
    <mergeCell ref="R22:R23"/>
    <mergeCell ref="V22:V23"/>
    <mergeCell ref="N20:N21"/>
    <mergeCell ref="X26:X27"/>
    <mergeCell ref="P11:P12"/>
    <mergeCell ref="R11:R12"/>
    <mergeCell ref="V11:V12"/>
    <mergeCell ref="W11:W12"/>
    <mergeCell ref="X11:X12"/>
    <mergeCell ref="H24:H25"/>
    <mergeCell ref="I24:I25"/>
    <mergeCell ref="A16:A17"/>
    <mergeCell ref="A20:A21"/>
    <mergeCell ref="I20:I21"/>
    <mergeCell ref="J20:J21"/>
    <mergeCell ref="K20:K21"/>
    <mergeCell ref="L20:L21"/>
    <mergeCell ref="M20:M21"/>
    <mergeCell ref="O20:O21"/>
    <mergeCell ref="P20:P21"/>
    <mergeCell ref="R20:R21"/>
    <mergeCell ref="V20:V21"/>
    <mergeCell ref="X20:X21"/>
    <mergeCell ref="A22:A23"/>
    <mergeCell ref="G22:G23"/>
    <mergeCell ref="H22:H23"/>
    <mergeCell ref="K22:K23"/>
    <mergeCell ref="L22:L23"/>
    <mergeCell ref="A13:A14"/>
    <mergeCell ref="G13:G14"/>
    <mergeCell ref="H13:H14"/>
    <mergeCell ref="I13:I14"/>
    <mergeCell ref="J13:J14"/>
    <mergeCell ref="W13:W14"/>
    <mergeCell ref="X13:X14"/>
    <mergeCell ref="R13:R14"/>
    <mergeCell ref="V13:V14"/>
    <mergeCell ref="K13:K14"/>
    <mergeCell ref="L13:L14"/>
    <mergeCell ref="M13:M14"/>
    <mergeCell ref="N13:N14"/>
    <mergeCell ref="A11:A12"/>
    <mergeCell ref="G11:G12"/>
    <mergeCell ref="H11:H12"/>
    <mergeCell ref="I11:I12"/>
    <mergeCell ref="J11:J12"/>
    <mergeCell ref="K11:K12"/>
    <mergeCell ref="L11:L12"/>
    <mergeCell ref="O11:O12"/>
    <mergeCell ref="M9:M10"/>
    <mergeCell ref="N9:N10"/>
    <mergeCell ref="O9:O10"/>
    <mergeCell ref="V7:V8"/>
    <mergeCell ref="W7:W8"/>
    <mergeCell ref="X7:X8"/>
    <mergeCell ref="A9:A10"/>
    <mergeCell ref="G9:G10"/>
    <mergeCell ref="H9:H10"/>
    <mergeCell ref="I9:I10"/>
    <mergeCell ref="J9:J10"/>
    <mergeCell ref="W9:W10"/>
    <mergeCell ref="X9:X10"/>
    <mergeCell ref="P9:P10"/>
    <mergeCell ref="R9:R10"/>
    <mergeCell ref="V9:V10"/>
    <mergeCell ref="A1:A2"/>
    <mergeCell ref="A5:A6"/>
    <mergeCell ref="I5:I6"/>
    <mergeCell ref="J5:J6"/>
    <mergeCell ref="K5:K6"/>
    <mergeCell ref="L5:L6"/>
    <mergeCell ref="W5:W6"/>
    <mergeCell ref="X5:X6"/>
    <mergeCell ref="A7:A8"/>
    <mergeCell ref="G7:G8"/>
    <mergeCell ref="H7:H8"/>
    <mergeCell ref="K7:K8"/>
    <mergeCell ref="L7:L8"/>
    <mergeCell ref="M7:M8"/>
    <mergeCell ref="N7:N8"/>
    <mergeCell ref="O7:O8"/>
    <mergeCell ref="M5:M6"/>
    <mergeCell ref="N5:N6"/>
    <mergeCell ref="O5:O6"/>
    <mergeCell ref="P5:P6"/>
    <mergeCell ref="R5:R6"/>
    <mergeCell ref="V5:V6"/>
    <mergeCell ref="P7:P8"/>
    <mergeCell ref="R7:R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3"/>
  <sheetViews>
    <sheetView topLeftCell="A58" zoomScale="115" zoomScaleNormal="115" workbookViewId="0">
      <selection activeCell="D18" sqref="D18"/>
    </sheetView>
  </sheetViews>
  <sheetFormatPr baseColWidth="10" defaultRowHeight="15" x14ac:dyDescent="0.25"/>
  <cols>
    <col min="1" max="1" width="12.7109375" customWidth="1"/>
    <col min="2" max="2" width="3.7109375" customWidth="1"/>
    <col min="3" max="3" width="12.7109375" customWidth="1"/>
    <col min="4" max="6" width="8.7109375" customWidth="1"/>
    <col min="7" max="7" width="8.85546875" customWidth="1"/>
    <col min="8" max="8" width="2.28515625" hidden="1" customWidth="1"/>
    <col min="9" max="10" width="11.42578125" hidden="1" customWidth="1"/>
    <col min="11" max="11" width="13.85546875" hidden="1" customWidth="1"/>
    <col min="12" max="12" width="7.42578125" customWidth="1"/>
    <col min="13" max="13" width="12.7109375" customWidth="1"/>
    <col min="14" max="14" width="3.7109375" customWidth="1"/>
    <col min="15" max="15" width="12.7109375" customWidth="1"/>
    <col min="16" max="18" width="8.7109375" customWidth="1"/>
    <col min="19" max="19" width="10.42578125" customWidth="1"/>
    <col min="20" max="23" width="0" hidden="1" customWidth="1"/>
    <col min="257" max="257" width="12.7109375" customWidth="1"/>
    <col min="258" max="258" width="3.7109375" customWidth="1"/>
    <col min="259" max="259" width="12.7109375" customWidth="1"/>
    <col min="260" max="262" width="8.7109375" customWidth="1"/>
    <col min="263" max="263" width="8.85546875" customWidth="1"/>
    <col min="264" max="267" width="0" hidden="1" customWidth="1"/>
    <col min="268" max="268" width="7.42578125" customWidth="1"/>
    <col min="269" max="269" width="12.7109375" customWidth="1"/>
    <col min="270" max="270" width="3.7109375" customWidth="1"/>
    <col min="271" max="271" width="12.7109375" customWidth="1"/>
    <col min="272" max="274" width="8.7109375" customWidth="1"/>
    <col min="275" max="275" width="10.42578125" customWidth="1"/>
    <col min="276" max="279" width="0" hidden="1" customWidth="1"/>
    <col min="513" max="513" width="12.7109375" customWidth="1"/>
    <col min="514" max="514" width="3.7109375" customWidth="1"/>
    <col min="515" max="515" width="12.7109375" customWidth="1"/>
    <col min="516" max="518" width="8.7109375" customWidth="1"/>
    <col min="519" max="519" width="8.85546875" customWidth="1"/>
    <col min="520" max="523" width="0" hidden="1" customWidth="1"/>
    <col min="524" max="524" width="7.42578125" customWidth="1"/>
    <col min="525" max="525" width="12.7109375" customWidth="1"/>
    <col min="526" max="526" width="3.7109375" customWidth="1"/>
    <col min="527" max="527" width="12.7109375" customWidth="1"/>
    <col min="528" max="530" width="8.7109375" customWidth="1"/>
    <col min="531" max="531" width="10.42578125" customWidth="1"/>
    <col min="532" max="535" width="0" hidden="1" customWidth="1"/>
    <col min="769" max="769" width="12.7109375" customWidth="1"/>
    <col min="770" max="770" width="3.7109375" customWidth="1"/>
    <col min="771" max="771" width="12.7109375" customWidth="1"/>
    <col min="772" max="774" width="8.7109375" customWidth="1"/>
    <col min="775" max="775" width="8.85546875" customWidth="1"/>
    <col min="776" max="779" width="0" hidden="1" customWidth="1"/>
    <col min="780" max="780" width="7.42578125" customWidth="1"/>
    <col min="781" max="781" width="12.7109375" customWidth="1"/>
    <col min="782" max="782" width="3.7109375" customWidth="1"/>
    <col min="783" max="783" width="12.7109375" customWidth="1"/>
    <col min="784" max="786" width="8.7109375" customWidth="1"/>
    <col min="787" max="787" width="10.42578125" customWidth="1"/>
    <col min="788" max="791" width="0" hidden="1" customWidth="1"/>
    <col min="1025" max="1025" width="12.7109375" customWidth="1"/>
    <col min="1026" max="1026" width="3.7109375" customWidth="1"/>
    <col min="1027" max="1027" width="12.7109375" customWidth="1"/>
    <col min="1028" max="1030" width="8.7109375" customWidth="1"/>
    <col min="1031" max="1031" width="8.85546875" customWidth="1"/>
    <col min="1032" max="1035" width="0" hidden="1" customWidth="1"/>
    <col min="1036" max="1036" width="7.42578125" customWidth="1"/>
    <col min="1037" max="1037" width="12.7109375" customWidth="1"/>
    <col min="1038" max="1038" width="3.7109375" customWidth="1"/>
    <col min="1039" max="1039" width="12.7109375" customWidth="1"/>
    <col min="1040" max="1042" width="8.7109375" customWidth="1"/>
    <col min="1043" max="1043" width="10.42578125" customWidth="1"/>
    <col min="1044" max="1047" width="0" hidden="1" customWidth="1"/>
    <col min="1281" max="1281" width="12.7109375" customWidth="1"/>
    <col min="1282" max="1282" width="3.7109375" customWidth="1"/>
    <col min="1283" max="1283" width="12.7109375" customWidth="1"/>
    <col min="1284" max="1286" width="8.7109375" customWidth="1"/>
    <col min="1287" max="1287" width="8.85546875" customWidth="1"/>
    <col min="1288" max="1291" width="0" hidden="1" customWidth="1"/>
    <col min="1292" max="1292" width="7.42578125" customWidth="1"/>
    <col min="1293" max="1293" width="12.7109375" customWidth="1"/>
    <col min="1294" max="1294" width="3.7109375" customWidth="1"/>
    <col min="1295" max="1295" width="12.7109375" customWidth="1"/>
    <col min="1296" max="1298" width="8.7109375" customWidth="1"/>
    <col min="1299" max="1299" width="10.42578125" customWidth="1"/>
    <col min="1300" max="1303" width="0" hidden="1" customWidth="1"/>
    <col min="1537" max="1537" width="12.7109375" customWidth="1"/>
    <col min="1538" max="1538" width="3.7109375" customWidth="1"/>
    <col min="1539" max="1539" width="12.7109375" customWidth="1"/>
    <col min="1540" max="1542" width="8.7109375" customWidth="1"/>
    <col min="1543" max="1543" width="8.85546875" customWidth="1"/>
    <col min="1544" max="1547" width="0" hidden="1" customWidth="1"/>
    <col min="1548" max="1548" width="7.42578125" customWidth="1"/>
    <col min="1549" max="1549" width="12.7109375" customWidth="1"/>
    <col min="1550" max="1550" width="3.7109375" customWidth="1"/>
    <col min="1551" max="1551" width="12.7109375" customWidth="1"/>
    <col min="1552" max="1554" width="8.7109375" customWidth="1"/>
    <col min="1555" max="1555" width="10.42578125" customWidth="1"/>
    <col min="1556" max="1559" width="0" hidden="1" customWidth="1"/>
    <col min="1793" max="1793" width="12.7109375" customWidth="1"/>
    <col min="1794" max="1794" width="3.7109375" customWidth="1"/>
    <col min="1795" max="1795" width="12.7109375" customWidth="1"/>
    <col min="1796" max="1798" width="8.7109375" customWidth="1"/>
    <col min="1799" max="1799" width="8.85546875" customWidth="1"/>
    <col min="1800" max="1803" width="0" hidden="1" customWidth="1"/>
    <col min="1804" max="1804" width="7.42578125" customWidth="1"/>
    <col min="1805" max="1805" width="12.7109375" customWidth="1"/>
    <col min="1806" max="1806" width="3.7109375" customWidth="1"/>
    <col min="1807" max="1807" width="12.7109375" customWidth="1"/>
    <col min="1808" max="1810" width="8.7109375" customWidth="1"/>
    <col min="1811" max="1811" width="10.42578125" customWidth="1"/>
    <col min="1812" max="1815" width="0" hidden="1" customWidth="1"/>
    <col min="2049" max="2049" width="12.7109375" customWidth="1"/>
    <col min="2050" max="2050" width="3.7109375" customWidth="1"/>
    <col min="2051" max="2051" width="12.7109375" customWidth="1"/>
    <col min="2052" max="2054" width="8.7109375" customWidth="1"/>
    <col min="2055" max="2055" width="8.85546875" customWidth="1"/>
    <col min="2056" max="2059" width="0" hidden="1" customWidth="1"/>
    <col min="2060" max="2060" width="7.42578125" customWidth="1"/>
    <col min="2061" max="2061" width="12.7109375" customWidth="1"/>
    <col min="2062" max="2062" width="3.7109375" customWidth="1"/>
    <col min="2063" max="2063" width="12.7109375" customWidth="1"/>
    <col min="2064" max="2066" width="8.7109375" customWidth="1"/>
    <col min="2067" max="2067" width="10.42578125" customWidth="1"/>
    <col min="2068" max="2071" width="0" hidden="1" customWidth="1"/>
    <col min="2305" max="2305" width="12.7109375" customWidth="1"/>
    <col min="2306" max="2306" width="3.7109375" customWidth="1"/>
    <col min="2307" max="2307" width="12.7109375" customWidth="1"/>
    <col min="2308" max="2310" width="8.7109375" customWidth="1"/>
    <col min="2311" max="2311" width="8.85546875" customWidth="1"/>
    <col min="2312" max="2315" width="0" hidden="1" customWidth="1"/>
    <col min="2316" max="2316" width="7.42578125" customWidth="1"/>
    <col min="2317" max="2317" width="12.7109375" customWidth="1"/>
    <col min="2318" max="2318" width="3.7109375" customWidth="1"/>
    <col min="2319" max="2319" width="12.7109375" customWidth="1"/>
    <col min="2320" max="2322" width="8.7109375" customWidth="1"/>
    <col min="2323" max="2323" width="10.42578125" customWidth="1"/>
    <col min="2324" max="2327" width="0" hidden="1" customWidth="1"/>
    <col min="2561" max="2561" width="12.7109375" customWidth="1"/>
    <col min="2562" max="2562" width="3.7109375" customWidth="1"/>
    <col min="2563" max="2563" width="12.7109375" customWidth="1"/>
    <col min="2564" max="2566" width="8.7109375" customWidth="1"/>
    <col min="2567" max="2567" width="8.85546875" customWidth="1"/>
    <col min="2568" max="2571" width="0" hidden="1" customWidth="1"/>
    <col min="2572" max="2572" width="7.42578125" customWidth="1"/>
    <col min="2573" max="2573" width="12.7109375" customWidth="1"/>
    <col min="2574" max="2574" width="3.7109375" customWidth="1"/>
    <col min="2575" max="2575" width="12.7109375" customWidth="1"/>
    <col min="2576" max="2578" width="8.7109375" customWidth="1"/>
    <col min="2579" max="2579" width="10.42578125" customWidth="1"/>
    <col min="2580" max="2583" width="0" hidden="1" customWidth="1"/>
    <col min="2817" max="2817" width="12.7109375" customWidth="1"/>
    <col min="2818" max="2818" width="3.7109375" customWidth="1"/>
    <col min="2819" max="2819" width="12.7109375" customWidth="1"/>
    <col min="2820" max="2822" width="8.7109375" customWidth="1"/>
    <col min="2823" max="2823" width="8.85546875" customWidth="1"/>
    <col min="2824" max="2827" width="0" hidden="1" customWidth="1"/>
    <col min="2828" max="2828" width="7.42578125" customWidth="1"/>
    <col min="2829" max="2829" width="12.7109375" customWidth="1"/>
    <col min="2830" max="2830" width="3.7109375" customWidth="1"/>
    <col min="2831" max="2831" width="12.7109375" customWidth="1"/>
    <col min="2832" max="2834" width="8.7109375" customWidth="1"/>
    <col min="2835" max="2835" width="10.42578125" customWidth="1"/>
    <col min="2836" max="2839" width="0" hidden="1" customWidth="1"/>
    <col min="3073" max="3073" width="12.7109375" customWidth="1"/>
    <col min="3074" max="3074" width="3.7109375" customWidth="1"/>
    <col min="3075" max="3075" width="12.7109375" customWidth="1"/>
    <col min="3076" max="3078" width="8.7109375" customWidth="1"/>
    <col min="3079" max="3079" width="8.85546875" customWidth="1"/>
    <col min="3080" max="3083" width="0" hidden="1" customWidth="1"/>
    <col min="3084" max="3084" width="7.42578125" customWidth="1"/>
    <col min="3085" max="3085" width="12.7109375" customWidth="1"/>
    <col min="3086" max="3086" width="3.7109375" customWidth="1"/>
    <col min="3087" max="3087" width="12.7109375" customWidth="1"/>
    <col min="3088" max="3090" width="8.7109375" customWidth="1"/>
    <col min="3091" max="3091" width="10.42578125" customWidth="1"/>
    <col min="3092" max="3095" width="0" hidden="1" customWidth="1"/>
    <col min="3329" max="3329" width="12.7109375" customWidth="1"/>
    <col min="3330" max="3330" width="3.7109375" customWidth="1"/>
    <col min="3331" max="3331" width="12.7109375" customWidth="1"/>
    <col min="3332" max="3334" width="8.7109375" customWidth="1"/>
    <col min="3335" max="3335" width="8.85546875" customWidth="1"/>
    <col min="3336" max="3339" width="0" hidden="1" customWidth="1"/>
    <col min="3340" max="3340" width="7.42578125" customWidth="1"/>
    <col min="3341" max="3341" width="12.7109375" customWidth="1"/>
    <col min="3342" max="3342" width="3.7109375" customWidth="1"/>
    <col min="3343" max="3343" width="12.7109375" customWidth="1"/>
    <col min="3344" max="3346" width="8.7109375" customWidth="1"/>
    <col min="3347" max="3347" width="10.42578125" customWidth="1"/>
    <col min="3348" max="3351" width="0" hidden="1" customWidth="1"/>
    <col min="3585" max="3585" width="12.7109375" customWidth="1"/>
    <col min="3586" max="3586" width="3.7109375" customWidth="1"/>
    <col min="3587" max="3587" width="12.7109375" customWidth="1"/>
    <col min="3588" max="3590" width="8.7109375" customWidth="1"/>
    <col min="3591" max="3591" width="8.85546875" customWidth="1"/>
    <col min="3592" max="3595" width="0" hidden="1" customWidth="1"/>
    <col min="3596" max="3596" width="7.42578125" customWidth="1"/>
    <col min="3597" max="3597" width="12.7109375" customWidth="1"/>
    <col min="3598" max="3598" width="3.7109375" customWidth="1"/>
    <col min="3599" max="3599" width="12.7109375" customWidth="1"/>
    <col min="3600" max="3602" width="8.7109375" customWidth="1"/>
    <col min="3603" max="3603" width="10.42578125" customWidth="1"/>
    <col min="3604" max="3607" width="0" hidden="1" customWidth="1"/>
    <col min="3841" max="3841" width="12.7109375" customWidth="1"/>
    <col min="3842" max="3842" width="3.7109375" customWidth="1"/>
    <col min="3843" max="3843" width="12.7109375" customWidth="1"/>
    <col min="3844" max="3846" width="8.7109375" customWidth="1"/>
    <col min="3847" max="3847" width="8.85546875" customWidth="1"/>
    <col min="3848" max="3851" width="0" hidden="1" customWidth="1"/>
    <col min="3852" max="3852" width="7.42578125" customWidth="1"/>
    <col min="3853" max="3853" width="12.7109375" customWidth="1"/>
    <col min="3854" max="3854" width="3.7109375" customWidth="1"/>
    <col min="3855" max="3855" width="12.7109375" customWidth="1"/>
    <col min="3856" max="3858" width="8.7109375" customWidth="1"/>
    <col min="3859" max="3859" width="10.42578125" customWidth="1"/>
    <col min="3860" max="3863" width="0" hidden="1" customWidth="1"/>
    <col min="4097" max="4097" width="12.7109375" customWidth="1"/>
    <col min="4098" max="4098" width="3.7109375" customWidth="1"/>
    <col min="4099" max="4099" width="12.7109375" customWidth="1"/>
    <col min="4100" max="4102" width="8.7109375" customWidth="1"/>
    <col min="4103" max="4103" width="8.85546875" customWidth="1"/>
    <col min="4104" max="4107" width="0" hidden="1" customWidth="1"/>
    <col min="4108" max="4108" width="7.42578125" customWidth="1"/>
    <col min="4109" max="4109" width="12.7109375" customWidth="1"/>
    <col min="4110" max="4110" width="3.7109375" customWidth="1"/>
    <col min="4111" max="4111" width="12.7109375" customWidth="1"/>
    <col min="4112" max="4114" width="8.7109375" customWidth="1"/>
    <col min="4115" max="4115" width="10.42578125" customWidth="1"/>
    <col min="4116" max="4119" width="0" hidden="1" customWidth="1"/>
    <col min="4353" max="4353" width="12.7109375" customWidth="1"/>
    <col min="4354" max="4354" width="3.7109375" customWidth="1"/>
    <col min="4355" max="4355" width="12.7109375" customWidth="1"/>
    <col min="4356" max="4358" width="8.7109375" customWidth="1"/>
    <col min="4359" max="4359" width="8.85546875" customWidth="1"/>
    <col min="4360" max="4363" width="0" hidden="1" customWidth="1"/>
    <col min="4364" max="4364" width="7.42578125" customWidth="1"/>
    <col min="4365" max="4365" width="12.7109375" customWidth="1"/>
    <col min="4366" max="4366" width="3.7109375" customWidth="1"/>
    <col min="4367" max="4367" width="12.7109375" customWidth="1"/>
    <col min="4368" max="4370" width="8.7109375" customWidth="1"/>
    <col min="4371" max="4371" width="10.42578125" customWidth="1"/>
    <col min="4372" max="4375" width="0" hidden="1" customWidth="1"/>
    <col min="4609" max="4609" width="12.7109375" customWidth="1"/>
    <col min="4610" max="4610" width="3.7109375" customWidth="1"/>
    <col min="4611" max="4611" width="12.7109375" customWidth="1"/>
    <col min="4612" max="4614" width="8.7109375" customWidth="1"/>
    <col min="4615" max="4615" width="8.85546875" customWidth="1"/>
    <col min="4616" max="4619" width="0" hidden="1" customWidth="1"/>
    <col min="4620" max="4620" width="7.42578125" customWidth="1"/>
    <col min="4621" max="4621" width="12.7109375" customWidth="1"/>
    <col min="4622" max="4622" width="3.7109375" customWidth="1"/>
    <col min="4623" max="4623" width="12.7109375" customWidth="1"/>
    <col min="4624" max="4626" width="8.7109375" customWidth="1"/>
    <col min="4627" max="4627" width="10.42578125" customWidth="1"/>
    <col min="4628" max="4631" width="0" hidden="1" customWidth="1"/>
    <col min="4865" max="4865" width="12.7109375" customWidth="1"/>
    <col min="4866" max="4866" width="3.7109375" customWidth="1"/>
    <col min="4867" max="4867" width="12.7109375" customWidth="1"/>
    <col min="4868" max="4870" width="8.7109375" customWidth="1"/>
    <col min="4871" max="4871" width="8.85546875" customWidth="1"/>
    <col min="4872" max="4875" width="0" hidden="1" customWidth="1"/>
    <col min="4876" max="4876" width="7.42578125" customWidth="1"/>
    <col min="4877" max="4877" width="12.7109375" customWidth="1"/>
    <col min="4878" max="4878" width="3.7109375" customWidth="1"/>
    <col min="4879" max="4879" width="12.7109375" customWidth="1"/>
    <col min="4880" max="4882" width="8.7109375" customWidth="1"/>
    <col min="4883" max="4883" width="10.42578125" customWidth="1"/>
    <col min="4884" max="4887" width="0" hidden="1" customWidth="1"/>
    <col min="5121" max="5121" width="12.7109375" customWidth="1"/>
    <col min="5122" max="5122" width="3.7109375" customWidth="1"/>
    <col min="5123" max="5123" width="12.7109375" customWidth="1"/>
    <col min="5124" max="5126" width="8.7109375" customWidth="1"/>
    <col min="5127" max="5127" width="8.85546875" customWidth="1"/>
    <col min="5128" max="5131" width="0" hidden="1" customWidth="1"/>
    <col min="5132" max="5132" width="7.42578125" customWidth="1"/>
    <col min="5133" max="5133" width="12.7109375" customWidth="1"/>
    <col min="5134" max="5134" width="3.7109375" customWidth="1"/>
    <col min="5135" max="5135" width="12.7109375" customWidth="1"/>
    <col min="5136" max="5138" width="8.7109375" customWidth="1"/>
    <col min="5139" max="5139" width="10.42578125" customWidth="1"/>
    <col min="5140" max="5143" width="0" hidden="1" customWidth="1"/>
    <col min="5377" max="5377" width="12.7109375" customWidth="1"/>
    <col min="5378" max="5378" width="3.7109375" customWidth="1"/>
    <col min="5379" max="5379" width="12.7109375" customWidth="1"/>
    <col min="5380" max="5382" width="8.7109375" customWidth="1"/>
    <col min="5383" max="5383" width="8.85546875" customWidth="1"/>
    <col min="5384" max="5387" width="0" hidden="1" customWidth="1"/>
    <col min="5388" max="5388" width="7.42578125" customWidth="1"/>
    <col min="5389" max="5389" width="12.7109375" customWidth="1"/>
    <col min="5390" max="5390" width="3.7109375" customWidth="1"/>
    <col min="5391" max="5391" width="12.7109375" customWidth="1"/>
    <col min="5392" max="5394" width="8.7109375" customWidth="1"/>
    <col min="5395" max="5395" width="10.42578125" customWidth="1"/>
    <col min="5396" max="5399" width="0" hidden="1" customWidth="1"/>
    <col min="5633" max="5633" width="12.7109375" customWidth="1"/>
    <col min="5634" max="5634" width="3.7109375" customWidth="1"/>
    <col min="5635" max="5635" width="12.7109375" customWidth="1"/>
    <col min="5636" max="5638" width="8.7109375" customWidth="1"/>
    <col min="5639" max="5639" width="8.85546875" customWidth="1"/>
    <col min="5640" max="5643" width="0" hidden="1" customWidth="1"/>
    <col min="5644" max="5644" width="7.42578125" customWidth="1"/>
    <col min="5645" max="5645" width="12.7109375" customWidth="1"/>
    <col min="5646" max="5646" width="3.7109375" customWidth="1"/>
    <col min="5647" max="5647" width="12.7109375" customWidth="1"/>
    <col min="5648" max="5650" width="8.7109375" customWidth="1"/>
    <col min="5651" max="5651" width="10.42578125" customWidth="1"/>
    <col min="5652" max="5655" width="0" hidden="1" customWidth="1"/>
    <col min="5889" max="5889" width="12.7109375" customWidth="1"/>
    <col min="5890" max="5890" width="3.7109375" customWidth="1"/>
    <col min="5891" max="5891" width="12.7109375" customWidth="1"/>
    <col min="5892" max="5894" width="8.7109375" customWidth="1"/>
    <col min="5895" max="5895" width="8.85546875" customWidth="1"/>
    <col min="5896" max="5899" width="0" hidden="1" customWidth="1"/>
    <col min="5900" max="5900" width="7.42578125" customWidth="1"/>
    <col min="5901" max="5901" width="12.7109375" customWidth="1"/>
    <col min="5902" max="5902" width="3.7109375" customWidth="1"/>
    <col min="5903" max="5903" width="12.7109375" customWidth="1"/>
    <col min="5904" max="5906" width="8.7109375" customWidth="1"/>
    <col min="5907" max="5907" width="10.42578125" customWidth="1"/>
    <col min="5908" max="5911" width="0" hidden="1" customWidth="1"/>
    <col min="6145" max="6145" width="12.7109375" customWidth="1"/>
    <col min="6146" max="6146" width="3.7109375" customWidth="1"/>
    <col min="6147" max="6147" width="12.7109375" customWidth="1"/>
    <col min="6148" max="6150" width="8.7109375" customWidth="1"/>
    <col min="6151" max="6151" width="8.85546875" customWidth="1"/>
    <col min="6152" max="6155" width="0" hidden="1" customWidth="1"/>
    <col min="6156" max="6156" width="7.42578125" customWidth="1"/>
    <col min="6157" max="6157" width="12.7109375" customWidth="1"/>
    <col min="6158" max="6158" width="3.7109375" customWidth="1"/>
    <col min="6159" max="6159" width="12.7109375" customWidth="1"/>
    <col min="6160" max="6162" width="8.7109375" customWidth="1"/>
    <col min="6163" max="6163" width="10.42578125" customWidth="1"/>
    <col min="6164" max="6167" width="0" hidden="1" customWidth="1"/>
    <col min="6401" max="6401" width="12.7109375" customWidth="1"/>
    <col min="6402" max="6402" width="3.7109375" customWidth="1"/>
    <col min="6403" max="6403" width="12.7109375" customWidth="1"/>
    <col min="6404" max="6406" width="8.7109375" customWidth="1"/>
    <col min="6407" max="6407" width="8.85546875" customWidth="1"/>
    <col min="6408" max="6411" width="0" hidden="1" customWidth="1"/>
    <col min="6412" max="6412" width="7.42578125" customWidth="1"/>
    <col min="6413" max="6413" width="12.7109375" customWidth="1"/>
    <col min="6414" max="6414" width="3.7109375" customWidth="1"/>
    <col min="6415" max="6415" width="12.7109375" customWidth="1"/>
    <col min="6416" max="6418" width="8.7109375" customWidth="1"/>
    <col min="6419" max="6419" width="10.42578125" customWidth="1"/>
    <col min="6420" max="6423" width="0" hidden="1" customWidth="1"/>
    <col min="6657" max="6657" width="12.7109375" customWidth="1"/>
    <col min="6658" max="6658" width="3.7109375" customWidth="1"/>
    <col min="6659" max="6659" width="12.7109375" customWidth="1"/>
    <col min="6660" max="6662" width="8.7109375" customWidth="1"/>
    <col min="6663" max="6663" width="8.85546875" customWidth="1"/>
    <col min="6664" max="6667" width="0" hidden="1" customWidth="1"/>
    <col min="6668" max="6668" width="7.42578125" customWidth="1"/>
    <col min="6669" max="6669" width="12.7109375" customWidth="1"/>
    <col min="6670" max="6670" width="3.7109375" customWidth="1"/>
    <col min="6671" max="6671" width="12.7109375" customWidth="1"/>
    <col min="6672" max="6674" width="8.7109375" customWidth="1"/>
    <col min="6675" max="6675" width="10.42578125" customWidth="1"/>
    <col min="6676" max="6679" width="0" hidden="1" customWidth="1"/>
    <col min="6913" max="6913" width="12.7109375" customWidth="1"/>
    <col min="6914" max="6914" width="3.7109375" customWidth="1"/>
    <col min="6915" max="6915" width="12.7109375" customWidth="1"/>
    <col min="6916" max="6918" width="8.7109375" customWidth="1"/>
    <col min="6919" max="6919" width="8.85546875" customWidth="1"/>
    <col min="6920" max="6923" width="0" hidden="1" customWidth="1"/>
    <col min="6924" max="6924" width="7.42578125" customWidth="1"/>
    <col min="6925" max="6925" width="12.7109375" customWidth="1"/>
    <col min="6926" max="6926" width="3.7109375" customWidth="1"/>
    <col min="6927" max="6927" width="12.7109375" customWidth="1"/>
    <col min="6928" max="6930" width="8.7109375" customWidth="1"/>
    <col min="6931" max="6931" width="10.42578125" customWidth="1"/>
    <col min="6932" max="6935" width="0" hidden="1" customWidth="1"/>
    <col min="7169" max="7169" width="12.7109375" customWidth="1"/>
    <col min="7170" max="7170" width="3.7109375" customWidth="1"/>
    <col min="7171" max="7171" width="12.7109375" customWidth="1"/>
    <col min="7172" max="7174" width="8.7109375" customWidth="1"/>
    <col min="7175" max="7175" width="8.85546875" customWidth="1"/>
    <col min="7176" max="7179" width="0" hidden="1" customWidth="1"/>
    <col min="7180" max="7180" width="7.42578125" customWidth="1"/>
    <col min="7181" max="7181" width="12.7109375" customWidth="1"/>
    <col min="7182" max="7182" width="3.7109375" customWidth="1"/>
    <col min="7183" max="7183" width="12.7109375" customWidth="1"/>
    <col min="7184" max="7186" width="8.7109375" customWidth="1"/>
    <col min="7187" max="7187" width="10.42578125" customWidth="1"/>
    <col min="7188" max="7191" width="0" hidden="1" customWidth="1"/>
    <col min="7425" max="7425" width="12.7109375" customWidth="1"/>
    <col min="7426" max="7426" width="3.7109375" customWidth="1"/>
    <col min="7427" max="7427" width="12.7109375" customWidth="1"/>
    <col min="7428" max="7430" width="8.7109375" customWidth="1"/>
    <col min="7431" max="7431" width="8.85546875" customWidth="1"/>
    <col min="7432" max="7435" width="0" hidden="1" customWidth="1"/>
    <col min="7436" max="7436" width="7.42578125" customWidth="1"/>
    <col min="7437" max="7437" width="12.7109375" customWidth="1"/>
    <col min="7438" max="7438" width="3.7109375" customWidth="1"/>
    <col min="7439" max="7439" width="12.7109375" customWidth="1"/>
    <col min="7440" max="7442" width="8.7109375" customWidth="1"/>
    <col min="7443" max="7443" width="10.42578125" customWidth="1"/>
    <col min="7444" max="7447" width="0" hidden="1" customWidth="1"/>
    <col min="7681" max="7681" width="12.7109375" customWidth="1"/>
    <col min="7682" max="7682" width="3.7109375" customWidth="1"/>
    <col min="7683" max="7683" width="12.7109375" customWidth="1"/>
    <col min="7684" max="7686" width="8.7109375" customWidth="1"/>
    <col min="7687" max="7687" width="8.85546875" customWidth="1"/>
    <col min="7688" max="7691" width="0" hidden="1" customWidth="1"/>
    <col min="7692" max="7692" width="7.42578125" customWidth="1"/>
    <col min="7693" max="7693" width="12.7109375" customWidth="1"/>
    <col min="7694" max="7694" width="3.7109375" customWidth="1"/>
    <col min="7695" max="7695" width="12.7109375" customWidth="1"/>
    <col min="7696" max="7698" width="8.7109375" customWidth="1"/>
    <col min="7699" max="7699" width="10.42578125" customWidth="1"/>
    <col min="7700" max="7703" width="0" hidden="1" customWidth="1"/>
    <col min="7937" max="7937" width="12.7109375" customWidth="1"/>
    <col min="7938" max="7938" width="3.7109375" customWidth="1"/>
    <col min="7939" max="7939" width="12.7109375" customWidth="1"/>
    <col min="7940" max="7942" width="8.7109375" customWidth="1"/>
    <col min="7943" max="7943" width="8.85546875" customWidth="1"/>
    <col min="7944" max="7947" width="0" hidden="1" customWidth="1"/>
    <col min="7948" max="7948" width="7.42578125" customWidth="1"/>
    <col min="7949" max="7949" width="12.7109375" customWidth="1"/>
    <col min="7950" max="7950" width="3.7109375" customWidth="1"/>
    <col min="7951" max="7951" width="12.7109375" customWidth="1"/>
    <col min="7952" max="7954" width="8.7109375" customWidth="1"/>
    <col min="7955" max="7955" width="10.42578125" customWidth="1"/>
    <col min="7956" max="7959" width="0" hidden="1" customWidth="1"/>
    <col min="8193" max="8193" width="12.7109375" customWidth="1"/>
    <col min="8194" max="8194" width="3.7109375" customWidth="1"/>
    <col min="8195" max="8195" width="12.7109375" customWidth="1"/>
    <col min="8196" max="8198" width="8.7109375" customWidth="1"/>
    <col min="8199" max="8199" width="8.85546875" customWidth="1"/>
    <col min="8200" max="8203" width="0" hidden="1" customWidth="1"/>
    <col min="8204" max="8204" width="7.42578125" customWidth="1"/>
    <col min="8205" max="8205" width="12.7109375" customWidth="1"/>
    <col min="8206" max="8206" width="3.7109375" customWidth="1"/>
    <col min="8207" max="8207" width="12.7109375" customWidth="1"/>
    <col min="8208" max="8210" width="8.7109375" customWidth="1"/>
    <col min="8211" max="8211" width="10.42578125" customWidth="1"/>
    <col min="8212" max="8215" width="0" hidden="1" customWidth="1"/>
    <col min="8449" max="8449" width="12.7109375" customWidth="1"/>
    <col min="8450" max="8450" width="3.7109375" customWidth="1"/>
    <col min="8451" max="8451" width="12.7109375" customWidth="1"/>
    <col min="8452" max="8454" width="8.7109375" customWidth="1"/>
    <col min="8455" max="8455" width="8.85546875" customWidth="1"/>
    <col min="8456" max="8459" width="0" hidden="1" customWidth="1"/>
    <col min="8460" max="8460" width="7.42578125" customWidth="1"/>
    <col min="8461" max="8461" width="12.7109375" customWidth="1"/>
    <col min="8462" max="8462" width="3.7109375" customWidth="1"/>
    <col min="8463" max="8463" width="12.7109375" customWidth="1"/>
    <col min="8464" max="8466" width="8.7109375" customWidth="1"/>
    <col min="8467" max="8467" width="10.42578125" customWidth="1"/>
    <col min="8468" max="8471" width="0" hidden="1" customWidth="1"/>
    <col min="8705" max="8705" width="12.7109375" customWidth="1"/>
    <col min="8706" max="8706" width="3.7109375" customWidth="1"/>
    <col min="8707" max="8707" width="12.7109375" customWidth="1"/>
    <col min="8708" max="8710" width="8.7109375" customWidth="1"/>
    <col min="8711" max="8711" width="8.85546875" customWidth="1"/>
    <col min="8712" max="8715" width="0" hidden="1" customWidth="1"/>
    <col min="8716" max="8716" width="7.42578125" customWidth="1"/>
    <col min="8717" max="8717" width="12.7109375" customWidth="1"/>
    <col min="8718" max="8718" width="3.7109375" customWidth="1"/>
    <col min="8719" max="8719" width="12.7109375" customWidth="1"/>
    <col min="8720" max="8722" width="8.7109375" customWidth="1"/>
    <col min="8723" max="8723" width="10.42578125" customWidth="1"/>
    <col min="8724" max="8727" width="0" hidden="1" customWidth="1"/>
    <col min="8961" max="8961" width="12.7109375" customWidth="1"/>
    <col min="8962" max="8962" width="3.7109375" customWidth="1"/>
    <col min="8963" max="8963" width="12.7109375" customWidth="1"/>
    <col min="8964" max="8966" width="8.7109375" customWidth="1"/>
    <col min="8967" max="8967" width="8.85546875" customWidth="1"/>
    <col min="8968" max="8971" width="0" hidden="1" customWidth="1"/>
    <col min="8972" max="8972" width="7.42578125" customWidth="1"/>
    <col min="8973" max="8973" width="12.7109375" customWidth="1"/>
    <col min="8974" max="8974" width="3.7109375" customWidth="1"/>
    <col min="8975" max="8975" width="12.7109375" customWidth="1"/>
    <col min="8976" max="8978" width="8.7109375" customWidth="1"/>
    <col min="8979" max="8979" width="10.42578125" customWidth="1"/>
    <col min="8980" max="8983" width="0" hidden="1" customWidth="1"/>
    <col min="9217" max="9217" width="12.7109375" customWidth="1"/>
    <col min="9218" max="9218" width="3.7109375" customWidth="1"/>
    <col min="9219" max="9219" width="12.7109375" customWidth="1"/>
    <col min="9220" max="9222" width="8.7109375" customWidth="1"/>
    <col min="9223" max="9223" width="8.85546875" customWidth="1"/>
    <col min="9224" max="9227" width="0" hidden="1" customWidth="1"/>
    <col min="9228" max="9228" width="7.42578125" customWidth="1"/>
    <col min="9229" max="9229" width="12.7109375" customWidth="1"/>
    <col min="9230" max="9230" width="3.7109375" customWidth="1"/>
    <col min="9231" max="9231" width="12.7109375" customWidth="1"/>
    <col min="9232" max="9234" width="8.7109375" customWidth="1"/>
    <col min="9235" max="9235" width="10.42578125" customWidth="1"/>
    <col min="9236" max="9239" width="0" hidden="1" customWidth="1"/>
    <col min="9473" max="9473" width="12.7109375" customWidth="1"/>
    <col min="9474" max="9474" width="3.7109375" customWidth="1"/>
    <col min="9475" max="9475" width="12.7109375" customWidth="1"/>
    <col min="9476" max="9478" width="8.7109375" customWidth="1"/>
    <col min="9479" max="9479" width="8.85546875" customWidth="1"/>
    <col min="9480" max="9483" width="0" hidden="1" customWidth="1"/>
    <col min="9484" max="9484" width="7.42578125" customWidth="1"/>
    <col min="9485" max="9485" width="12.7109375" customWidth="1"/>
    <col min="9486" max="9486" width="3.7109375" customWidth="1"/>
    <col min="9487" max="9487" width="12.7109375" customWidth="1"/>
    <col min="9488" max="9490" width="8.7109375" customWidth="1"/>
    <col min="9491" max="9491" width="10.42578125" customWidth="1"/>
    <col min="9492" max="9495" width="0" hidden="1" customWidth="1"/>
    <col min="9729" max="9729" width="12.7109375" customWidth="1"/>
    <col min="9730" max="9730" width="3.7109375" customWidth="1"/>
    <col min="9731" max="9731" width="12.7109375" customWidth="1"/>
    <col min="9732" max="9734" width="8.7109375" customWidth="1"/>
    <col min="9735" max="9735" width="8.85546875" customWidth="1"/>
    <col min="9736" max="9739" width="0" hidden="1" customWidth="1"/>
    <col min="9740" max="9740" width="7.42578125" customWidth="1"/>
    <col min="9741" max="9741" width="12.7109375" customWidth="1"/>
    <col min="9742" max="9742" width="3.7109375" customWidth="1"/>
    <col min="9743" max="9743" width="12.7109375" customWidth="1"/>
    <col min="9744" max="9746" width="8.7109375" customWidth="1"/>
    <col min="9747" max="9747" width="10.42578125" customWidth="1"/>
    <col min="9748" max="9751" width="0" hidden="1" customWidth="1"/>
    <col min="9985" max="9985" width="12.7109375" customWidth="1"/>
    <col min="9986" max="9986" width="3.7109375" customWidth="1"/>
    <col min="9987" max="9987" width="12.7109375" customWidth="1"/>
    <col min="9988" max="9990" width="8.7109375" customWidth="1"/>
    <col min="9991" max="9991" width="8.85546875" customWidth="1"/>
    <col min="9992" max="9995" width="0" hidden="1" customWidth="1"/>
    <col min="9996" max="9996" width="7.42578125" customWidth="1"/>
    <col min="9997" max="9997" width="12.7109375" customWidth="1"/>
    <col min="9998" max="9998" width="3.7109375" customWidth="1"/>
    <col min="9999" max="9999" width="12.7109375" customWidth="1"/>
    <col min="10000" max="10002" width="8.7109375" customWidth="1"/>
    <col min="10003" max="10003" width="10.42578125" customWidth="1"/>
    <col min="10004" max="10007" width="0" hidden="1" customWidth="1"/>
    <col min="10241" max="10241" width="12.7109375" customWidth="1"/>
    <col min="10242" max="10242" width="3.7109375" customWidth="1"/>
    <col min="10243" max="10243" width="12.7109375" customWidth="1"/>
    <col min="10244" max="10246" width="8.7109375" customWidth="1"/>
    <col min="10247" max="10247" width="8.85546875" customWidth="1"/>
    <col min="10248" max="10251" width="0" hidden="1" customWidth="1"/>
    <col min="10252" max="10252" width="7.42578125" customWidth="1"/>
    <col min="10253" max="10253" width="12.7109375" customWidth="1"/>
    <col min="10254" max="10254" width="3.7109375" customWidth="1"/>
    <col min="10255" max="10255" width="12.7109375" customWidth="1"/>
    <col min="10256" max="10258" width="8.7109375" customWidth="1"/>
    <col min="10259" max="10259" width="10.42578125" customWidth="1"/>
    <col min="10260" max="10263" width="0" hidden="1" customWidth="1"/>
    <col min="10497" max="10497" width="12.7109375" customWidth="1"/>
    <col min="10498" max="10498" width="3.7109375" customWidth="1"/>
    <col min="10499" max="10499" width="12.7109375" customWidth="1"/>
    <col min="10500" max="10502" width="8.7109375" customWidth="1"/>
    <col min="10503" max="10503" width="8.85546875" customWidth="1"/>
    <col min="10504" max="10507" width="0" hidden="1" customWidth="1"/>
    <col min="10508" max="10508" width="7.42578125" customWidth="1"/>
    <col min="10509" max="10509" width="12.7109375" customWidth="1"/>
    <col min="10510" max="10510" width="3.7109375" customWidth="1"/>
    <col min="10511" max="10511" width="12.7109375" customWidth="1"/>
    <col min="10512" max="10514" width="8.7109375" customWidth="1"/>
    <col min="10515" max="10515" width="10.42578125" customWidth="1"/>
    <col min="10516" max="10519" width="0" hidden="1" customWidth="1"/>
    <col min="10753" max="10753" width="12.7109375" customWidth="1"/>
    <col min="10754" max="10754" width="3.7109375" customWidth="1"/>
    <col min="10755" max="10755" width="12.7109375" customWidth="1"/>
    <col min="10756" max="10758" width="8.7109375" customWidth="1"/>
    <col min="10759" max="10759" width="8.85546875" customWidth="1"/>
    <col min="10760" max="10763" width="0" hidden="1" customWidth="1"/>
    <col min="10764" max="10764" width="7.42578125" customWidth="1"/>
    <col min="10765" max="10765" width="12.7109375" customWidth="1"/>
    <col min="10766" max="10766" width="3.7109375" customWidth="1"/>
    <col min="10767" max="10767" width="12.7109375" customWidth="1"/>
    <col min="10768" max="10770" width="8.7109375" customWidth="1"/>
    <col min="10771" max="10771" width="10.42578125" customWidth="1"/>
    <col min="10772" max="10775" width="0" hidden="1" customWidth="1"/>
    <col min="11009" max="11009" width="12.7109375" customWidth="1"/>
    <col min="11010" max="11010" width="3.7109375" customWidth="1"/>
    <col min="11011" max="11011" width="12.7109375" customWidth="1"/>
    <col min="11012" max="11014" width="8.7109375" customWidth="1"/>
    <col min="11015" max="11015" width="8.85546875" customWidth="1"/>
    <col min="11016" max="11019" width="0" hidden="1" customWidth="1"/>
    <col min="11020" max="11020" width="7.42578125" customWidth="1"/>
    <col min="11021" max="11021" width="12.7109375" customWidth="1"/>
    <col min="11022" max="11022" width="3.7109375" customWidth="1"/>
    <col min="11023" max="11023" width="12.7109375" customWidth="1"/>
    <col min="11024" max="11026" width="8.7109375" customWidth="1"/>
    <col min="11027" max="11027" width="10.42578125" customWidth="1"/>
    <col min="11028" max="11031" width="0" hidden="1" customWidth="1"/>
    <col min="11265" max="11265" width="12.7109375" customWidth="1"/>
    <col min="11266" max="11266" width="3.7109375" customWidth="1"/>
    <col min="11267" max="11267" width="12.7109375" customWidth="1"/>
    <col min="11268" max="11270" width="8.7109375" customWidth="1"/>
    <col min="11271" max="11271" width="8.85546875" customWidth="1"/>
    <col min="11272" max="11275" width="0" hidden="1" customWidth="1"/>
    <col min="11276" max="11276" width="7.42578125" customWidth="1"/>
    <col min="11277" max="11277" width="12.7109375" customWidth="1"/>
    <col min="11278" max="11278" width="3.7109375" customWidth="1"/>
    <col min="11279" max="11279" width="12.7109375" customWidth="1"/>
    <col min="11280" max="11282" width="8.7109375" customWidth="1"/>
    <col min="11283" max="11283" width="10.42578125" customWidth="1"/>
    <col min="11284" max="11287" width="0" hidden="1" customWidth="1"/>
    <col min="11521" max="11521" width="12.7109375" customWidth="1"/>
    <col min="11522" max="11522" width="3.7109375" customWidth="1"/>
    <col min="11523" max="11523" width="12.7109375" customWidth="1"/>
    <col min="11524" max="11526" width="8.7109375" customWidth="1"/>
    <col min="11527" max="11527" width="8.85546875" customWidth="1"/>
    <col min="11528" max="11531" width="0" hidden="1" customWidth="1"/>
    <col min="11532" max="11532" width="7.42578125" customWidth="1"/>
    <col min="11533" max="11533" width="12.7109375" customWidth="1"/>
    <col min="11534" max="11534" width="3.7109375" customWidth="1"/>
    <col min="11535" max="11535" width="12.7109375" customWidth="1"/>
    <col min="11536" max="11538" width="8.7109375" customWidth="1"/>
    <col min="11539" max="11539" width="10.42578125" customWidth="1"/>
    <col min="11540" max="11543" width="0" hidden="1" customWidth="1"/>
    <col min="11777" max="11777" width="12.7109375" customWidth="1"/>
    <col min="11778" max="11778" width="3.7109375" customWidth="1"/>
    <col min="11779" max="11779" width="12.7109375" customWidth="1"/>
    <col min="11780" max="11782" width="8.7109375" customWidth="1"/>
    <col min="11783" max="11783" width="8.85546875" customWidth="1"/>
    <col min="11784" max="11787" width="0" hidden="1" customWidth="1"/>
    <col min="11788" max="11788" width="7.42578125" customWidth="1"/>
    <col min="11789" max="11789" width="12.7109375" customWidth="1"/>
    <col min="11790" max="11790" width="3.7109375" customWidth="1"/>
    <col min="11791" max="11791" width="12.7109375" customWidth="1"/>
    <col min="11792" max="11794" width="8.7109375" customWidth="1"/>
    <col min="11795" max="11795" width="10.42578125" customWidth="1"/>
    <col min="11796" max="11799" width="0" hidden="1" customWidth="1"/>
    <col min="12033" max="12033" width="12.7109375" customWidth="1"/>
    <col min="12034" max="12034" width="3.7109375" customWidth="1"/>
    <col min="12035" max="12035" width="12.7109375" customWidth="1"/>
    <col min="12036" max="12038" width="8.7109375" customWidth="1"/>
    <col min="12039" max="12039" width="8.85546875" customWidth="1"/>
    <col min="12040" max="12043" width="0" hidden="1" customWidth="1"/>
    <col min="12044" max="12044" width="7.42578125" customWidth="1"/>
    <col min="12045" max="12045" width="12.7109375" customWidth="1"/>
    <col min="12046" max="12046" width="3.7109375" customWidth="1"/>
    <col min="12047" max="12047" width="12.7109375" customWidth="1"/>
    <col min="12048" max="12050" width="8.7109375" customWidth="1"/>
    <col min="12051" max="12051" width="10.42578125" customWidth="1"/>
    <col min="12052" max="12055" width="0" hidden="1" customWidth="1"/>
    <col min="12289" max="12289" width="12.7109375" customWidth="1"/>
    <col min="12290" max="12290" width="3.7109375" customWidth="1"/>
    <col min="12291" max="12291" width="12.7109375" customWidth="1"/>
    <col min="12292" max="12294" width="8.7109375" customWidth="1"/>
    <col min="12295" max="12295" width="8.85546875" customWidth="1"/>
    <col min="12296" max="12299" width="0" hidden="1" customWidth="1"/>
    <col min="12300" max="12300" width="7.42578125" customWidth="1"/>
    <col min="12301" max="12301" width="12.7109375" customWidth="1"/>
    <col min="12302" max="12302" width="3.7109375" customWidth="1"/>
    <col min="12303" max="12303" width="12.7109375" customWidth="1"/>
    <col min="12304" max="12306" width="8.7109375" customWidth="1"/>
    <col min="12307" max="12307" width="10.42578125" customWidth="1"/>
    <col min="12308" max="12311" width="0" hidden="1" customWidth="1"/>
    <col min="12545" max="12545" width="12.7109375" customWidth="1"/>
    <col min="12546" max="12546" width="3.7109375" customWidth="1"/>
    <col min="12547" max="12547" width="12.7109375" customWidth="1"/>
    <col min="12548" max="12550" width="8.7109375" customWidth="1"/>
    <col min="12551" max="12551" width="8.85546875" customWidth="1"/>
    <col min="12552" max="12555" width="0" hidden="1" customWidth="1"/>
    <col min="12556" max="12556" width="7.42578125" customWidth="1"/>
    <col min="12557" max="12557" width="12.7109375" customWidth="1"/>
    <col min="12558" max="12558" width="3.7109375" customWidth="1"/>
    <col min="12559" max="12559" width="12.7109375" customWidth="1"/>
    <col min="12560" max="12562" width="8.7109375" customWidth="1"/>
    <col min="12563" max="12563" width="10.42578125" customWidth="1"/>
    <col min="12564" max="12567" width="0" hidden="1" customWidth="1"/>
    <col min="12801" max="12801" width="12.7109375" customWidth="1"/>
    <col min="12802" max="12802" width="3.7109375" customWidth="1"/>
    <col min="12803" max="12803" width="12.7109375" customWidth="1"/>
    <col min="12804" max="12806" width="8.7109375" customWidth="1"/>
    <col min="12807" max="12807" width="8.85546875" customWidth="1"/>
    <col min="12808" max="12811" width="0" hidden="1" customWidth="1"/>
    <col min="12812" max="12812" width="7.42578125" customWidth="1"/>
    <col min="12813" max="12813" width="12.7109375" customWidth="1"/>
    <col min="12814" max="12814" width="3.7109375" customWidth="1"/>
    <col min="12815" max="12815" width="12.7109375" customWidth="1"/>
    <col min="12816" max="12818" width="8.7109375" customWidth="1"/>
    <col min="12819" max="12819" width="10.42578125" customWidth="1"/>
    <col min="12820" max="12823" width="0" hidden="1" customWidth="1"/>
    <col min="13057" max="13057" width="12.7109375" customWidth="1"/>
    <col min="13058" max="13058" width="3.7109375" customWidth="1"/>
    <col min="13059" max="13059" width="12.7109375" customWidth="1"/>
    <col min="13060" max="13062" width="8.7109375" customWidth="1"/>
    <col min="13063" max="13063" width="8.85546875" customWidth="1"/>
    <col min="13064" max="13067" width="0" hidden="1" customWidth="1"/>
    <col min="13068" max="13068" width="7.42578125" customWidth="1"/>
    <col min="13069" max="13069" width="12.7109375" customWidth="1"/>
    <col min="13070" max="13070" width="3.7109375" customWidth="1"/>
    <col min="13071" max="13071" width="12.7109375" customWidth="1"/>
    <col min="13072" max="13074" width="8.7109375" customWidth="1"/>
    <col min="13075" max="13075" width="10.42578125" customWidth="1"/>
    <col min="13076" max="13079" width="0" hidden="1" customWidth="1"/>
    <col min="13313" max="13313" width="12.7109375" customWidth="1"/>
    <col min="13314" max="13314" width="3.7109375" customWidth="1"/>
    <col min="13315" max="13315" width="12.7109375" customWidth="1"/>
    <col min="13316" max="13318" width="8.7109375" customWidth="1"/>
    <col min="13319" max="13319" width="8.85546875" customWidth="1"/>
    <col min="13320" max="13323" width="0" hidden="1" customWidth="1"/>
    <col min="13324" max="13324" width="7.42578125" customWidth="1"/>
    <col min="13325" max="13325" width="12.7109375" customWidth="1"/>
    <col min="13326" max="13326" width="3.7109375" customWidth="1"/>
    <col min="13327" max="13327" width="12.7109375" customWidth="1"/>
    <col min="13328" max="13330" width="8.7109375" customWidth="1"/>
    <col min="13331" max="13331" width="10.42578125" customWidth="1"/>
    <col min="13332" max="13335" width="0" hidden="1" customWidth="1"/>
    <col min="13569" max="13569" width="12.7109375" customWidth="1"/>
    <col min="13570" max="13570" width="3.7109375" customWidth="1"/>
    <col min="13571" max="13571" width="12.7109375" customWidth="1"/>
    <col min="13572" max="13574" width="8.7109375" customWidth="1"/>
    <col min="13575" max="13575" width="8.85546875" customWidth="1"/>
    <col min="13576" max="13579" width="0" hidden="1" customWidth="1"/>
    <col min="13580" max="13580" width="7.42578125" customWidth="1"/>
    <col min="13581" max="13581" width="12.7109375" customWidth="1"/>
    <col min="13582" max="13582" width="3.7109375" customWidth="1"/>
    <col min="13583" max="13583" width="12.7109375" customWidth="1"/>
    <col min="13584" max="13586" width="8.7109375" customWidth="1"/>
    <col min="13587" max="13587" width="10.42578125" customWidth="1"/>
    <col min="13588" max="13591" width="0" hidden="1" customWidth="1"/>
    <col min="13825" max="13825" width="12.7109375" customWidth="1"/>
    <col min="13826" max="13826" width="3.7109375" customWidth="1"/>
    <col min="13827" max="13827" width="12.7109375" customWidth="1"/>
    <col min="13828" max="13830" width="8.7109375" customWidth="1"/>
    <col min="13831" max="13831" width="8.85546875" customWidth="1"/>
    <col min="13832" max="13835" width="0" hidden="1" customWidth="1"/>
    <col min="13836" max="13836" width="7.42578125" customWidth="1"/>
    <col min="13837" max="13837" width="12.7109375" customWidth="1"/>
    <col min="13838" max="13838" width="3.7109375" customWidth="1"/>
    <col min="13839" max="13839" width="12.7109375" customWidth="1"/>
    <col min="13840" max="13842" width="8.7109375" customWidth="1"/>
    <col min="13843" max="13843" width="10.42578125" customWidth="1"/>
    <col min="13844" max="13847" width="0" hidden="1" customWidth="1"/>
    <col min="14081" max="14081" width="12.7109375" customWidth="1"/>
    <col min="14082" max="14082" width="3.7109375" customWidth="1"/>
    <col min="14083" max="14083" width="12.7109375" customWidth="1"/>
    <col min="14084" max="14086" width="8.7109375" customWidth="1"/>
    <col min="14087" max="14087" width="8.85546875" customWidth="1"/>
    <col min="14088" max="14091" width="0" hidden="1" customWidth="1"/>
    <col min="14092" max="14092" width="7.42578125" customWidth="1"/>
    <col min="14093" max="14093" width="12.7109375" customWidth="1"/>
    <col min="14094" max="14094" width="3.7109375" customWidth="1"/>
    <col min="14095" max="14095" width="12.7109375" customWidth="1"/>
    <col min="14096" max="14098" width="8.7109375" customWidth="1"/>
    <col min="14099" max="14099" width="10.42578125" customWidth="1"/>
    <col min="14100" max="14103" width="0" hidden="1" customWidth="1"/>
    <col min="14337" max="14337" width="12.7109375" customWidth="1"/>
    <col min="14338" max="14338" width="3.7109375" customWidth="1"/>
    <col min="14339" max="14339" width="12.7109375" customWidth="1"/>
    <col min="14340" max="14342" width="8.7109375" customWidth="1"/>
    <col min="14343" max="14343" width="8.85546875" customWidth="1"/>
    <col min="14344" max="14347" width="0" hidden="1" customWidth="1"/>
    <col min="14348" max="14348" width="7.42578125" customWidth="1"/>
    <col min="14349" max="14349" width="12.7109375" customWidth="1"/>
    <col min="14350" max="14350" width="3.7109375" customWidth="1"/>
    <col min="14351" max="14351" width="12.7109375" customWidth="1"/>
    <col min="14352" max="14354" width="8.7109375" customWidth="1"/>
    <col min="14355" max="14355" width="10.42578125" customWidth="1"/>
    <col min="14356" max="14359" width="0" hidden="1" customWidth="1"/>
    <col min="14593" max="14593" width="12.7109375" customWidth="1"/>
    <col min="14594" max="14594" width="3.7109375" customWidth="1"/>
    <col min="14595" max="14595" width="12.7109375" customWidth="1"/>
    <col min="14596" max="14598" width="8.7109375" customWidth="1"/>
    <col min="14599" max="14599" width="8.85546875" customWidth="1"/>
    <col min="14600" max="14603" width="0" hidden="1" customWidth="1"/>
    <col min="14604" max="14604" width="7.42578125" customWidth="1"/>
    <col min="14605" max="14605" width="12.7109375" customWidth="1"/>
    <col min="14606" max="14606" width="3.7109375" customWidth="1"/>
    <col min="14607" max="14607" width="12.7109375" customWidth="1"/>
    <col min="14608" max="14610" width="8.7109375" customWidth="1"/>
    <col min="14611" max="14611" width="10.42578125" customWidth="1"/>
    <col min="14612" max="14615" width="0" hidden="1" customWidth="1"/>
    <col min="14849" max="14849" width="12.7109375" customWidth="1"/>
    <col min="14850" max="14850" width="3.7109375" customWidth="1"/>
    <col min="14851" max="14851" width="12.7109375" customWidth="1"/>
    <col min="14852" max="14854" width="8.7109375" customWidth="1"/>
    <col min="14855" max="14855" width="8.85546875" customWidth="1"/>
    <col min="14856" max="14859" width="0" hidden="1" customWidth="1"/>
    <col min="14860" max="14860" width="7.42578125" customWidth="1"/>
    <col min="14861" max="14861" width="12.7109375" customWidth="1"/>
    <col min="14862" max="14862" width="3.7109375" customWidth="1"/>
    <col min="14863" max="14863" width="12.7109375" customWidth="1"/>
    <col min="14864" max="14866" width="8.7109375" customWidth="1"/>
    <col min="14867" max="14867" width="10.42578125" customWidth="1"/>
    <col min="14868" max="14871" width="0" hidden="1" customWidth="1"/>
    <col min="15105" max="15105" width="12.7109375" customWidth="1"/>
    <col min="15106" max="15106" width="3.7109375" customWidth="1"/>
    <col min="15107" max="15107" width="12.7109375" customWidth="1"/>
    <col min="15108" max="15110" width="8.7109375" customWidth="1"/>
    <col min="15111" max="15111" width="8.85546875" customWidth="1"/>
    <col min="15112" max="15115" width="0" hidden="1" customWidth="1"/>
    <col min="15116" max="15116" width="7.42578125" customWidth="1"/>
    <col min="15117" max="15117" width="12.7109375" customWidth="1"/>
    <col min="15118" max="15118" width="3.7109375" customWidth="1"/>
    <col min="15119" max="15119" width="12.7109375" customWidth="1"/>
    <col min="15120" max="15122" width="8.7109375" customWidth="1"/>
    <col min="15123" max="15123" width="10.42578125" customWidth="1"/>
    <col min="15124" max="15127" width="0" hidden="1" customWidth="1"/>
    <col min="15361" max="15361" width="12.7109375" customWidth="1"/>
    <col min="15362" max="15362" width="3.7109375" customWidth="1"/>
    <col min="15363" max="15363" width="12.7109375" customWidth="1"/>
    <col min="15364" max="15366" width="8.7109375" customWidth="1"/>
    <col min="15367" max="15367" width="8.85546875" customWidth="1"/>
    <col min="15368" max="15371" width="0" hidden="1" customWidth="1"/>
    <col min="15372" max="15372" width="7.42578125" customWidth="1"/>
    <col min="15373" max="15373" width="12.7109375" customWidth="1"/>
    <col min="15374" max="15374" width="3.7109375" customWidth="1"/>
    <col min="15375" max="15375" width="12.7109375" customWidth="1"/>
    <col min="15376" max="15378" width="8.7109375" customWidth="1"/>
    <col min="15379" max="15379" width="10.42578125" customWidth="1"/>
    <col min="15380" max="15383" width="0" hidden="1" customWidth="1"/>
    <col min="15617" max="15617" width="12.7109375" customWidth="1"/>
    <col min="15618" max="15618" width="3.7109375" customWidth="1"/>
    <col min="15619" max="15619" width="12.7109375" customWidth="1"/>
    <col min="15620" max="15622" width="8.7109375" customWidth="1"/>
    <col min="15623" max="15623" width="8.85546875" customWidth="1"/>
    <col min="15624" max="15627" width="0" hidden="1" customWidth="1"/>
    <col min="15628" max="15628" width="7.42578125" customWidth="1"/>
    <col min="15629" max="15629" width="12.7109375" customWidth="1"/>
    <col min="15630" max="15630" width="3.7109375" customWidth="1"/>
    <col min="15631" max="15631" width="12.7109375" customWidth="1"/>
    <col min="15632" max="15634" width="8.7109375" customWidth="1"/>
    <col min="15635" max="15635" width="10.42578125" customWidth="1"/>
    <col min="15636" max="15639" width="0" hidden="1" customWidth="1"/>
    <col min="15873" max="15873" width="12.7109375" customWidth="1"/>
    <col min="15874" max="15874" width="3.7109375" customWidth="1"/>
    <col min="15875" max="15875" width="12.7109375" customWidth="1"/>
    <col min="15876" max="15878" width="8.7109375" customWidth="1"/>
    <col min="15879" max="15879" width="8.85546875" customWidth="1"/>
    <col min="15880" max="15883" width="0" hidden="1" customWidth="1"/>
    <col min="15884" max="15884" width="7.42578125" customWidth="1"/>
    <col min="15885" max="15885" width="12.7109375" customWidth="1"/>
    <col min="15886" max="15886" width="3.7109375" customWidth="1"/>
    <col min="15887" max="15887" width="12.7109375" customWidth="1"/>
    <col min="15888" max="15890" width="8.7109375" customWidth="1"/>
    <col min="15891" max="15891" width="10.42578125" customWidth="1"/>
    <col min="15892" max="15895" width="0" hidden="1" customWidth="1"/>
    <col min="16129" max="16129" width="12.7109375" customWidth="1"/>
    <col min="16130" max="16130" width="3.7109375" customWidth="1"/>
    <col min="16131" max="16131" width="12.7109375" customWidth="1"/>
    <col min="16132" max="16134" width="8.7109375" customWidth="1"/>
    <col min="16135" max="16135" width="8.85546875" customWidth="1"/>
    <col min="16136" max="16139" width="0" hidden="1" customWidth="1"/>
    <col min="16140" max="16140" width="7.42578125" customWidth="1"/>
    <col min="16141" max="16141" width="12.7109375" customWidth="1"/>
    <col min="16142" max="16142" width="3.7109375" customWidth="1"/>
    <col min="16143" max="16143" width="12.7109375" customWidth="1"/>
    <col min="16144" max="16146" width="8.7109375" customWidth="1"/>
    <col min="16147" max="16147" width="10.42578125" customWidth="1"/>
    <col min="16148" max="16151" width="0" hidden="1" customWidth="1"/>
  </cols>
  <sheetData>
    <row r="1" spans="1:23" ht="25.5" customHeight="1" x14ac:dyDescent="0.3">
      <c r="A1" s="52" t="s">
        <v>59</v>
      </c>
      <c r="B1" s="53"/>
      <c r="C1" s="54" t="s">
        <v>60</v>
      </c>
      <c r="D1" s="55">
        <v>30</v>
      </c>
      <c r="E1" s="54" t="s">
        <v>61</v>
      </c>
      <c r="F1" s="56">
        <v>0</v>
      </c>
      <c r="I1" t="str">
        <f>MID($D$1,1,1)</f>
        <v>3</v>
      </c>
      <c r="J1" t="str">
        <f>IF($I1="0","Null",IF($I1&gt;="1",INDEX($I$11:$J$19,$I1,2),""))</f>
        <v>Drei</v>
      </c>
      <c r="K1" t="str">
        <f t="shared" ref="K1:K8" si="0">IF($J2&lt;&gt;""," - ","")</f>
        <v xml:space="preserve"> - </v>
      </c>
      <c r="M1" s="52" t="s">
        <v>59</v>
      </c>
      <c r="N1" s="53"/>
      <c r="O1" s="54" t="s">
        <v>60</v>
      </c>
      <c r="P1" s="55">
        <v>30</v>
      </c>
      <c r="Q1" s="54" t="s">
        <v>61</v>
      </c>
      <c r="R1" s="56">
        <v>0</v>
      </c>
      <c r="U1" t="str">
        <f>MID($D$1,1,1)</f>
        <v>3</v>
      </c>
      <c r="V1" t="str">
        <f>IF($I1="0","Null",IF($I1&gt;="1",INDEX($I$11:$J$19,$I1,2),""))</f>
        <v>Drei</v>
      </c>
      <c r="W1" t="str">
        <f t="shared" ref="W1:W8" si="1">IF($J2&lt;&gt;""," - ","")</f>
        <v xml:space="preserve"> - </v>
      </c>
    </row>
    <row r="2" spans="1:23" ht="3.75" customHeight="1" x14ac:dyDescent="0.25">
      <c r="A2" s="57"/>
      <c r="B2" s="57"/>
      <c r="C2" s="58"/>
      <c r="D2" s="58"/>
      <c r="E2" s="59"/>
      <c r="F2" s="58"/>
      <c r="G2" s="12"/>
      <c r="I2" t="str">
        <f>MID($D$1,2,1)</f>
        <v>0</v>
      </c>
      <c r="J2" t="str">
        <f>IF($I2="0","Null",IF($I2&gt;="1",INDEX($I$11:$J$19,$I2,2),""))</f>
        <v>Null</v>
      </c>
      <c r="K2" t="str">
        <f t="shared" si="0"/>
        <v/>
      </c>
      <c r="M2" s="57"/>
      <c r="N2" s="57"/>
      <c r="O2" s="58"/>
      <c r="P2" s="58"/>
      <c r="Q2" s="59"/>
      <c r="R2" s="58"/>
      <c r="S2" s="12"/>
      <c r="U2" t="str">
        <f>MID($D$1,2,1)</f>
        <v>0</v>
      </c>
      <c r="V2" t="str">
        <f>IF($I2="0","Null",IF($I2&gt;="1",INDEX($I$11:$J$19,$I2,2),""))</f>
        <v>Null</v>
      </c>
      <c r="W2" t="str">
        <f t="shared" si="1"/>
        <v/>
      </c>
    </row>
    <row r="3" spans="1:23" ht="3.75" customHeight="1" x14ac:dyDescent="0.25">
      <c r="A3" s="60"/>
      <c r="B3" s="61"/>
      <c r="C3" s="58"/>
      <c r="D3" s="58"/>
      <c r="E3" s="59"/>
      <c r="F3" s="58"/>
      <c r="G3" s="12"/>
      <c r="I3" t="str">
        <f>MID($D$1,3,1)</f>
        <v/>
      </c>
      <c r="J3" t="str">
        <f t="shared" ref="J3:J9" si="2">IF($I3="0","Null",IF($I3&gt;="1",INDEX($I$7:$J$13,$I3,2),""))</f>
        <v/>
      </c>
      <c r="K3" t="str">
        <f t="shared" si="0"/>
        <v/>
      </c>
      <c r="M3" s="60"/>
      <c r="N3" s="61"/>
      <c r="O3" s="58"/>
      <c r="P3" s="58"/>
      <c r="Q3" s="59"/>
      <c r="R3" s="58"/>
      <c r="S3" s="12"/>
      <c r="U3" t="str">
        <f>MID($D$1,3,1)</f>
        <v/>
      </c>
      <c r="V3" t="str">
        <f t="shared" ref="V3:V9" si="3">IF($I3="0","Null",IF($I3&gt;="1",INDEX($I$7:$J$13,$I3,2),""))</f>
        <v/>
      </c>
      <c r="W3" t="str">
        <f t="shared" si="1"/>
        <v/>
      </c>
    </row>
    <row r="4" spans="1:23" ht="3.75" customHeight="1" x14ac:dyDescent="0.25">
      <c r="A4" s="57"/>
      <c r="B4" s="57"/>
      <c r="C4" s="57"/>
      <c r="D4" s="57"/>
      <c r="E4" s="57"/>
      <c r="F4" s="57"/>
      <c r="I4" t="str">
        <f>MID($D$1,4,1)</f>
        <v/>
      </c>
      <c r="J4" t="str">
        <f t="shared" si="2"/>
        <v/>
      </c>
      <c r="K4" t="str">
        <f t="shared" si="0"/>
        <v/>
      </c>
      <c r="M4" s="57"/>
      <c r="N4" s="57"/>
      <c r="O4" s="57"/>
      <c r="P4" s="57"/>
      <c r="Q4" s="57"/>
      <c r="R4" s="57"/>
      <c r="U4" t="str">
        <f>MID($D$1,4,1)</f>
        <v/>
      </c>
      <c r="V4" t="str">
        <f t="shared" si="3"/>
        <v/>
      </c>
      <c r="W4" t="str">
        <f t="shared" si="1"/>
        <v/>
      </c>
    </row>
    <row r="5" spans="1:23" ht="23.25" x14ac:dyDescent="0.25">
      <c r="A5" s="62" t="str">
        <f>CONCATENATE(J1,K1,J2,K2,J3,K3,J4,K4,J5,K5,J6,K6,J7,K7)</f>
        <v>Drei - Null</v>
      </c>
      <c r="B5" s="63"/>
      <c r="C5" s="63"/>
      <c r="D5" s="63"/>
      <c r="E5" s="63"/>
      <c r="F5" s="64" t="s">
        <v>62</v>
      </c>
      <c r="I5" t="str">
        <f>MID($D$1,5,1)</f>
        <v/>
      </c>
      <c r="J5" t="str">
        <f t="shared" si="2"/>
        <v/>
      </c>
      <c r="K5" t="str">
        <f t="shared" si="0"/>
        <v/>
      </c>
      <c r="M5" s="62" t="str">
        <f>CONCATENATE(V1,W1,V2,W2,V3,W3,V4,W4,V5,W5,V6,W6,V7,W7)</f>
        <v>Drei - Null</v>
      </c>
      <c r="N5" s="63"/>
      <c r="O5" s="63"/>
      <c r="P5" s="63"/>
      <c r="Q5" s="63"/>
      <c r="R5" s="64" t="s">
        <v>62</v>
      </c>
      <c r="U5" t="str">
        <f>MID($D$1,5,1)</f>
        <v/>
      </c>
      <c r="V5" t="str">
        <f t="shared" si="3"/>
        <v/>
      </c>
      <c r="W5" t="str">
        <f t="shared" si="1"/>
        <v/>
      </c>
    </row>
    <row r="6" spans="1:23" x14ac:dyDescent="0.25">
      <c r="A6" s="65" t="s">
        <v>63</v>
      </c>
      <c r="B6" s="57"/>
      <c r="C6" s="57"/>
      <c r="D6" s="57"/>
      <c r="E6" s="57"/>
      <c r="F6" s="57"/>
      <c r="I6" t="str">
        <f>MID($D$1,6,1)</f>
        <v/>
      </c>
      <c r="J6" t="str">
        <f t="shared" si="2"/>
        <v/>
      </c>
      <c r="K6" t="str">
        <f t="shared" si="0"/>
        <v/>
      </c>
      <c r="M6" s="65" t="s">
        <v>63</v>
      </c>
      <c r="N6" s="57"/>
      <c r="O6" s="57"/>
      <c r="P6" s="57"/>
      <c r="Q6" s="57"/>
      <c r="R6" s="57"/>
      <c r="U6" t="str">
        <f>MID($D$1,6,1)</f>
        <v/>
      </c>
      <c r="V6" t="str">
        <f t="shared" si="3"/>
        <v/>
      </c>
      <c r="W6" t="str">
        <f t="shared" si="1"/>
        <v/>
      </c>
    </row>
    <row r="7" spans="1:23" ht="6" customHeight="1" x14ac:dyDescent="0.25">
      <c r="A7" s="57"/>
      <c r="B7" s="57"/>
      <c r="C7" s="57"/>
      <c r="D7" s="57"/>
      <c r="E7" s="57"/>
      <c r="F7" s="57"/>
      <c r="I7" t="str">
        <f>MID($D$1,7,1)</f>
        <v/>
      </c>
      <c r="J7" t="str">
        <f t="shared" si="2"/>
        <v/>
      </c>
      <c r="K7" t="str">
        <f t="shared" si="0"/>
        <v/>
      </c>
      <c r="M7" s="57"/>
      <c r="N7" s="57"/>
      <c r="O7" s="57"/>
      <c r="P7" s="57"/>
      <c r="Q7" s="57"/>
      <c r="R7" s="57"/>
      <c r="U7" t="str">
        <f>MID($D$1,7,1)</f>
        <v/>
      </c>
      <c r="V7" t="str">
        <f t="shared" si="3"/>
        <v/>
      </c>
      <c r="W7" t="str">
        <f t="shared" si="1"/>
        <v/>
      </c>
    </row>
    <row r="8" spans="1:23" ht="6.75" customHeight="1" x14ac:dyDescent="0.25">
      <c r="A8" s="66"/>
      <c r="B8" s="66"/>
      <c r="C8" s="66"/>
      <c r="D8" s="66"/>
      <c r="E8" s="66"/>
      <c r="F8" s="66"/>
      <c r="G8" s="12"/>
      <c r="I8" t="str">
        <f>MID($D$1,8,1)</f>
        <v/>
      </c>
      <c r="J8" t="str">
        <f t="shared" si="2"/>
        <v/>
      </c>
      <c r="K8" t="str">
        <f t="shared" si="0"/>
        <v/>
      </c>
      <c r="M8" s="66"/>
      <c r="N8" s="66"/>
      <c r="O8" s="66"/>
      <c r="P8" s="66"/>
      <c r="Q8" s="66"/>
      <c r="R8" s="66"/>
      <c r="S8" s="12"/>
      <c r="U8" t="str">
        <f>MID($D$1,8,1)</f>
        <v/>
      </c>
      <c r="V8" t="str">
        <f t="shared" si="3"/>
        <v/>
      </c>
      <c r="W8" t="str">
        <f t="shared" si="1"/>
        <v/>
      </c>
    </row>
    <row r="9" spans="1:23" x14ac:dyDescent="0.25">
      <c r="A9" s="65" t="s">
        <v>64</v>
      </c>
      <c r="B9" s="57"/>
      <c r="C9" s="57"/>
      <c r="D9" s="57"/>
      <c r="E9" s="57"/>
      <c r="F9" s="57"/>
      <c r="I9" t="str">
        <f>MID($D$1,9,1)</f>
        <v/>
      </c>
      <c r="J9" t="str">
        <f t="shared" si="2"/>
        <v/>
      </c>
      <c r="M9" s="65" t="s">
        <v>64</v>
      </c>
      <c r="N9" s="57"/>
      <c r="O9" s="57"/>
      <c r="P9" s="57"/>
      <c r="Q9" s="57"/>
      <c r="R9" s="57"/>
      <c r="U9" t="str">
        <f>MID($D$1,9,1)</f>
        <v/>
      </c>
      <c r="V9" t="str">
        <f t="shared" si="3"/>
        <v/>
      </c>
    </row>
    <row r="10" spans="1:23" ht="15.75" x14ac:dyDescent="0.25">
      <c r="A10" s="67" t="str">
        <f>Spielplan!F9</f>
        <v>TSG Balingen</v>
      </c>
      <c r="B10" s="67"/>
      <c r="C10" s="67"/>
      <c r="D10" s="67"/>
      <c r="E10" s="67"/>
      <c r="F10" s="67"/>
      <c r="G10" s="67"/>
      <c r="M10" s="67" t="str">
        <f>Spielplan!F10</f>
        <v>Spvgg Aldingen</v>
      </c>
      <c r="N10" s="67"/>
      <c r="O10" s="67"/>
      <c r="P10" s="67"/>
      <c r="Q10" s="67"/>
      <c r="R10" s="67"/>
      <c r="S10" s="67"/>
    </row>
    <row r="11" spans="1:23" ht="18.75" customHeight="1" x14ac:dyDescent="0.25">
      <c r="A11" s="65" t="s">
        <v>65</v>
      </c>
      <c r="B11" s="57"/>
      <c r="C11" s="57"/>
      <c r="D11" s="68"/>
      <c r="E11" s="57"/>
      <c r="F11" s="57"/>
      <c r="I11" s="69">
        <v>1</v>
      </c>
      <c r="J11" t="s">
        <v>66</v>
      </c>
      <c r="M11" s="65" t="s">
        <v>65</v>
      </c>
      <c r="N11" s="57"/>
      <c r="O11" s="57"/>
      <c r="P11" s="68"/>
      <c r="Q11" s="57"/>
      <c r="R11" s="57"/>
      <c r="U11" s="69">
        <v>1</v>
      </c>
      <c r="V11" t="s">
        <v>66</v>
      </c>
    </row>
    <row r="12" spans="1:23" ht="15.75" x14ac:dyDescent="0.25">
      <c r="A12" s="67" t="s">
        <v>67</v>
      </c>
      <c r="B12" s="67" t="str">
        <f>Spielplan!A2</f>
        <v>Fußball Hallenspieltag für F-Junioren- Mannschaften</v>
      </c>
      <c r="C12" s="67"/>
      <c r="D12" s="67"/>
      <c r="E12" s="67"/>
      <c r="F12" s="67"/>
      <c r="G12" s="67"/>
      <c r="I12" s="69">
        <v>2</v>
      </c>
      <c r="J12" s="69" t="s">
        <v>68</v>
      </c>
      <c r="M12" s="67" t="s">
        <v>67</v>
      </c>
      <c r="N12" s="67" t="str">
        <f>Spielplan!A2</f>
        <v>Fußball Hallenspieltag für F-Junioren- Mannschaften</v>
      </c>
      <c r="O12" s="67"/>
      <c r="P12" s="67"/>
      <c r="Q12" s="67"/>
      <c r="R12" s="67"/>
      <c r="S12" s="67"/>
      <c r="U12" s="69">
        <v>2</v>
      </c>
      <c r="V12" s="69" t="s">
        <v>68</v>
      </c>
    </row>
    <row r="13" spans="1:23" ht="15.75" x14ac:dyDescent="0.25">
      <c r="A13" s="67" t="str">
        <f>Spielplan!A3</f>
        <v>Am Sonntag den 13.03.2022 in der Leintalhalle in Frittlingen</v>
      </c>
      <c r="B13" s="67"/>
      <c r="C13" s="67"/>
      <c r="D13" s="67"/>
      <c r="E13" s="67"/>
      <c r="F13" s="67"/>
      <c r="G13" s="67"/>
      <c r="I13" s="69">
        <v>3</v>
      </c>
      <c r="J13" s="69" t="s">
        <v>69</v>
      </c>
      <c r="M13" s="67" t="str">
        <f>Spielplan!A3</f>
        <v>Am Sonntag den 13.03.2022 in der Leintalhalle in Frittlingen</v>
      </c>
      <c r="N13" s="67"/>
      <c r="O13" s="67"/>
      <c r="P13" s="67"/>
      <c r="Q13" s="67"/>
      <c r="R13" s="67"/>
      <c r="S13" s="67"/>
      <c r="U13" s="69">
        <v>3</v>
      </c>
      <c r="V13" s="69" t="s">
        <v>69</v>
      </c>
    </row>
    <row r="14" spans="1:23" ht="18" customHeight="1" x14ac:dyDescent="0.25">
      <c r="A14" s="65" t="s">
        <v>70</v>
      </c>
      <c r="B14" s="57"/>
      <c r="C14" s="57"/>
      <c r="D14" s="57"/>
      <c r="E14" s="57"/>
      <c r="F14" s="57"/>
      <c r="I14" s="69">
        <v>4</v>
      </c>
      <c r="J14" s="69" t="s">
        <v>71</v>
      </c>
      <c r="M14" s="65" t="s">
        <v>70</v>
      </c>
      <c r="N14" s="57"/>
      <c r="O14" s="57"/>
      <c r="P14" s="57"/>
      <c r="Q14" s="57"/>
      <c r="R14" s="57"/>
      <c r="U14" s="69">
        <v>4</v>
      </c>
      <c r="V14" s="69" t="s">
        <v>71</v>
      </c>
    </row>
    <row r="15" spans="1:23" ht="5.25" customHeight="1" x14ac:dyDescent="0.25">
      <c r="A15" s="57"/>
      <c r="B15" s="57"/>
      <c r="C15" s="57"/>
      <c r="D15" s="57"/>
      <c r="E15" s="57"/>
      <c r="F15" s="57"/>
      <c r="I15" s="69">
        <v>5</v>
      </c>
      <c r="J15" s="69" t="s">
        <v>72</v>
      </c>
      <c r="M15" s="57"/>
      <c r="N15" s="57"/>
      <c r="O15" s="57"/>
      <c r="P15" s="57"/>
      <c r="Q15" s="57"/>
      <c r="R15" s="57"/>
      <c r="U15" s="69">
        <v>5</v>
      </c>
      <c r="V15" s="69" t="s">
        <v>72</v>
      </c>
    </row>
    <row r="16" spans="1:23" ht="5.25" customHeight="1" x14ac:dyDescent="0.25">
      <c r="A16" s="57"/>
      <c r="B16" s="57"/>
      <c r="C16" s="57"/>
      <c r="D16" s="57"/>
      <c r="E16" s="57"/>
      <c r="F16" s="57"/>
      <c r="I16" s="69">
        <v>6</v>
      </c>
      <c r="J16" s="69" t="s">
        <v>73</v>
      </c>
      <c r="M16" s="57"/>
      <c r="N16" s="57"/>
      <c r="O16" s="57"/>
      <c r="P16" s="57"/>
      <c r="Q16" s="57"/>
      <c r="R16" s="57"/>
      <c r="U16" s="69">
        <v>6</v>
      </c>
      <c r="V16" s="69" t="s">
        <v>73</v>
      </c>
    </row>
    <row r="17" spans="1:23" x14ac:dyDescent="0.25">
      <c r="A17" s="70" t="s">
        <v>74</v>
      </c>
      <c r="B17" s="57"/>
      <c r="C17" s="70" t="s">
        <v>75</v>
      </c>
      <c r="D17" s="71" t="s">
        <v>76</v>
      </c>
      <c r="E17" s="70"/>
      <c r="F17" s="57"/>
      <c r="I17" s="69">
        <v>7</v>
      </c>
      <c r="J17" s="69" t="s">
        <v>77</v>
      </c>
      <c r="M17" s="70" t="s">
        <v>74</v>
      </c>
      <c r="N17" s="57"/>
      <c r="O17" s="70" t="s">
        <v>75</v>
      </c>
      <c r="P17" s="71" t="s">
        <v>76</v>
      </c>
      <c r="Q17" s="70"/>
      <c r="R17" s="57"/>
      <c r="U17" s="69">
        <v>7</v>
      </c>
      <c r="V17" s="69" t="s">
        <v>77</v>
      </c>
    </row>
    <row r="18" spans="1:23" ht="22.5" customHeight="1" x14ac:dyDescent="0.25">
      <c r="A18" s="67" t="s">
        <v>78</v>
      </c>
      <c r="B18" s="67"/>
      <c r="C18" s="72">
        <v>43898</v>
      </c>
      <c r="D18" s="67"/>
      <c r="E18" s="67"/>
      <c r="F18" s="67"/>
      <c r="I18" s="69">
        <v>8</v>
      </c>
      <c r="J18" s="69" t="s">
        <v>79</v>
      </c>
      <c r="M18" s="67" t="s">
        <v>78</v>
      </c>
      <c r="N18" s="67"/>
      <c r="O18" s="72">
        <f>$C$18</f>
        <v>43898</v>
      </c>
      <c r="P18" s="67"/>
      <c r="Q18" s="67"/>
      <c r="R18" s="67"/>
      <c r="U18" s="69">
        <v>8</v>
      </c>
      <c r="V18" s="69" t="s">
        <v>79</v>
      </c>
    </row>
    <row r="19" spans="1:23" ht="39" customHeight="1" x14ac:dyDescent="0.25">
      <c r="A19" s="57"/>
      <c r="B19" s="57"/>
      <c r="C19" s="57"/>
      <c r="D19" s="57"/>
      <c r="E19" s="57"/>
      <c r="F19" s="57"/>
      <c r="I19" s="69">
        <v>9</v>
      </c>
      <c r="J19" s="69" t="s">
        <v>80</v>
      </c>
      <c r="M19" s="57"/>
      <c r="N19" s="57"/>
      <c r="O19" s="57"/>
      <c r="P19" s="57"/>
      <c r="Q19" s="57"/>
      <c r="R19" s="57"/>
      <c r="U19" s="69">
        <v>9</v>
      </c>
      <c r="V19" s="69" t="s">
        <v>80</v>
      </c>
    </row>
    <row r="20" spans="1:23" ht="25.5" customHeight="1" x14ac:dyDescent="0.3">
      <c r="A20" s="52" t="s">
        <v>59</v>
      </c>
      <c r="B20" s="53"/>
      <c r="C20" s="54" t="s">
        <v>60</v>
      </c>
      <c r="D20" s="55">
        <v>30</v>
      </c>
      <c r="E20" s="54" t="s">
        <v>61</v>
      </c>
      <c r="F20" s="56">
        <v>0</v>
      </c>
      <c r="I20" t="str">
        <f>MID($D$1,1,1)</f>
        <v>3</v>
      </c>
      <c r="J20" t="str">
        <f>IF($I20="0","Null",IF($I20&gt;="1",INDEX($I$11:$J$19,$I20,2),""))</f>
        <v>Drei</v>
      </c>
      <c r="K20" t="str">
        <f t="shared" ref="K20:K27" si="4">IF($J21&lt;&gt;""," - ","")</f>
        <v xml:space="preserve"> - </v>
      </c>
      <c r="M20" s="52" t="s">
        <v>59</v>
      </c>
      <c r="N20" s="53"/>
      <c r="O20" s="54" t="s">
        <v>60</v>
      </c>
      <c r="P20" s="55">
        <v>30</v>
      </c>
      <c r="Q20" s="54" t="s">
        <v>61</v>
      </c>
      <c r="R20" s="56">
        <v>0</v>
      </c>
      <c r="U20" t="str">
        <f>MID($D$1,1,1)</f>
        <v>3</v>
      </c>
      <c r="V20" t="str">
        <f>IF($I20="0","Null",IF($I20&gt;="1",INDEX($I$11:$J$19,$I20,2),""))</f>
        <v>Drei</v>
      </c>
      <c r="W20" t="str">
        <f t="shared" ref="W20:W27" si="5">IF($J21&lt;&gt;""," - ","")</f>
        <v xml:space="preserve"> - </v>
      </c>
    </row>
    <row r="21" spans="1:23" ht="3.75" customHeight="1" x14ac:dyDescent="0.25">
      <c r="A21" s="57"/>
      <c r="B21" s="57"/>
      <c r="C21" s="58"/>
      <c r="D21" s="58"/>
      <c r="E21" s="59"/>
      <c r="F21" s="58"/>
      <c r="G21" s="12"/>
      <c r="I21" t="str">
        <f>MID($D$1,2,1)</f>
        <v>0</v>
      </c>
      <c r="J21" t="str">
        <f>IF($I21="0","Null",IF($I21&gt;="1",INDEX($I$11:$J$19,$I21,2),""))</f>
        <v>Null</v>
      </c>
      <c r="K21" t="str">
        <f t="shared" si="4"/>
        <v/>
      </c>
      <c r="M21" s="57"/>
      <c r="N21" s="57"/>
      <c r="O21" s="58"/>
      <c r="P21" s="58"/>
      <c r="Q21" s="59"/>
      <c r="R21" s="58"/>
      <c r="S21" s="12"/>
      <c r="U21" t="str">
        <f>MID($D$1,2,1)</f>
        <v>0</v>
      </c>
      <c r="V21" t="str">
        <f>IF($I21="0","Null",IF($I21&gt;="1",INDEX($I$11:$J$19,$I21,2),""))</f>
        <v>Null</v>
      </c>
      <c r="W21" t="str">
        <f t="shared" si="5"/>
        <v/>
      </c>
    </row>
    <row r="22" spans="1:23" ht="3.75" customHeight="1" x14ac:dyDescent="0.25">
      <c r="A22" s="60"/>
      <c r="B22" s="61"/>
      <c r="C22" s="58"/>
      <c r="D22" s="58"/>
      <c r="E22" s="59"/>
      <c r="F22" s="58"/>
      <c r="G22" s="12"/>
      <c r="I22" t="str">
        <f>MID($D$1,3,1)</f>
        <v/>
      </c>
      <c r="J22" t="str">
        <f t="shared" ref="J22:J28" si="6">IF($I22="0","Null",IF($I22&gt;="1",INDEX($I$7:$J$13,$I22,2),""))</f>
        <v/>
      </c>
      <c r="K22" t="str">
        <f t="shared" si="4"/>
        <v/>
      </c>
      <c r="M22" s="60"/>
      <c r="N22" s="61"/>
      <c r="O22" s="58"/>
      <c r="P22" s="58"/>
      <c r="Q22" s="59"/>
      <c r="R22" s="58"/>
      <c r="S22" s="12"/>
      <c r="U22" t="str">
        <f>MID($D$1,3,1)</f>
        <v/>
      </c>
      <c r="V22" t="str">
        <f t="shared" ref="V22:V28" si="7">IF($I22="0","Null",IF($I22&gt;="1",INDEX($I$7:$J$13,$I22,2),""))</f>
        <v/>
      </c>
      <c r="W22" t="str">
        <f t="shared" si="5"/>
        <v/>
      </c>
    </row>
    <row r="23" spans="1:23" ht="3.75" customHeight="1" x14ac:dyDescent="0.25">
      <c r="A23" s="57"/>
      <c r="B23" s="57"/>
      <c r="C23" s="57"/>
      <c r="D23" s="57"/>
      <c r="E23" s="57"/>
      <c r="F23" s="57"/>
      <c r="I23" t="str">
        <f>MID($D$1,4,1)</f>
        <v/>
      </c>
      <c r="J23" t="str">
        <f t="shared" si="6"/>
        <v/>
      </c>
      <c r="K23" t="str">
        <f t="shared" si="4"/>
        <v/>
      </c>
      <c r="M23" s="57"/>
      <c r="N23" s="57"/>
      <c r="O23" s="57"/>
      <c r="P23" s="57"/>
      <c r="Q23" s="57"/>
      <c r="R23" s="57"/>
      <c r="U23" t="str">
        <f>MID($D$1,4,1)</f>
        <v/>
      </c>
      <c r="V23" t="str">
        <f t="shared" si="7"/>
        <v/>
      </c>
      <c r="W23" t="str">
        <f t="shared" si="5"/>
        <v/>
      </c>
    </row>
    <row r="24" spans="1:23" ht="23.25" x14ac:dyDescent="0.25">
      <c r="A24" s="62" t="str">
        <f>CONCATENATE(J20,K20,J21,K21,J22,K22,J23,K23,J24,K24,J25,K25,J26,K26)</f>
        <v>Drei - Null</v>
      </c>
      <c r="B24" s="63"/>
      <c r="C24" s="63"/>
      <c r="D24" s="63"/>
      <c r="E24" s="63"/>
      <c r="F24" s="64" t="s">
        <v>62</v>
      </c>
      <c r="I24" t="str">
        <f>MID($D$1,5,1)</f>
        <v/>
      </c>
      <c r="J24" t="str">
        <f t="shared" si="6"/>
        <v/>
      </c>
      <c r="K24" t="str">
        <f t="shared" si="4"/>
        <v/>
      </c>
      <c r="M24" s="62" t="str">
        <f>CONCATENATE(V20,W20,V21,W21,V22,W22,V23,W23,V24,W24,V25,W25,V26,W26)</f>
        <v>Drei - Null</v>
      </c>
      <c r="N24" s="63"/>
      <c r="O24" s="63"/>
      <c r="P24" s="63"/>
      <c r="Q24" s="63"/>
      <c r="R24" s="64" t="s">
        <v>62</v>
      </c>
      <c r="U24" t="str">
        <f>MID($D$1,5,1)</f>
        <v/>
      </c>
      <c r="V24" t="str">
        <f t="shared" si="7"/>
        <v/>
      </c>
      <c r="W24" t="str">
        <f t="shared" si="5"/>
        <v/>
      </c>
    </row>
    <row r="25" spans="1:23" x14ac:dyDescent="0.25">
      <c r="A25" s="65" t="s">
        <v>63</v>
      </c>
      <c r="B25" s="57"/>
      <c r="C25" s="57"/>
      <c r="D25" s="57"/>
      <c r="E25" s="57"/>
      <c r="F25" s="57"/>
      <c r="I25" t="str">
        <f>MID($D$1,6,1)</f>
        <v/>
      </c>
      <c r="J25" t="str">
        <f t="shared" si="6"/>
        <v/>
      </c>
      <c r="K25" t="str">
        <f t="shared" si="4"/>
        <v/>
      </c>
      <c r="M25" s="65" t="s">
        <v>63</v>
      </c>
      <c r="N25" s="57"/>
      <c r="O25" s="57"/>
      <c r="P25" s="57"/>
      <c r="Q25" s="57"/>
      <c r="R25" s="57"/>
      <c r="U25" t="str">
        <f>MID($D$1,6,1)</f>
        <v/>
      </c>
      <c r="V25" t="str">
        <f t="shared" si="7"/>
        <v/>
      </c>
      <c r="W25" t="str">
        <f t="shared" si="5"/>
        <v/>
      </c>
    </row>
    <row r="26" spans="1:23" ht="6" customHeight="1" x14ac:dyDescent="0.25">
      <c r="A26" s="57"/>
      <c r="B26" s="57"/>
      <c r="C26" s="57"/>
      <c r="D26" s="57"/>
      <c r="E26" s="57"/>
      <c r="F26" s="57"/>
      <c r="I26" t="str">
        <f>MID($D$1,7,1)</f>
        <v/>
      </c>
      <c r="J26" t="str">
        <f t="shared" si="6"/>
        <v/>
      </c>
      <c r="K26" t="str">
        <f t="shared" si="4"/>
        <v/>
      </c>
      <c r="M26" s="57"/>
      <c r="N26" s="57"/>
      <c r="O26" s="57"/>
      <c r="P26" s="57"/>
      <c r="Q26" s="57"/>
      <c r="R26" s="57"/>
      <c r="U26" t="str">
        <f>MID($D$1,7,1)</f>
        <v/>
      </c>
      <c r="V26" t="str">
        <f t="shared" si="7"/>
        <v/>
      </c>
      <c r="W26" t="str">
        <f t="shared" si="5"/>
        <v/>
      </c>
    </row>
    <row r="27" spans="1:23" ht="6.75" customHeight="1" x14ac:dyDescent="0.25">
      <c r="A27" s="66"/>
      <c r="B27" s="66"/>
      <c r="C27" s="66"/>
      <c r="D27" s="66"/>
      <c r="E27" s="66"/>
      <c r="F27" s="66"/>
      <c r="G27" s="12"/>
      <c r="I27" t="str">
        <f>MID($D$1,8,1)</f>
        <v/>
      </c>
      <c r="J27" t="str">
        <f t="shared" si="6"/>
        <v/>
      </c>
      <c r="K27" t="str">
        <f t="shared" si="4"/>
        <v/>
      </c>
      <c r="M27" s="66"/>
      <c r="N27" s="66"/>
      <c r="O27" s="66"/>
      <c r="P27" s="66"/>
      <c r="Q27" s="66"/>
      <c r="R27" s="66"/>
      <c r="S27" s="12"/>
      <c r="U27" t="str">
        <f>MID($D$1,8,1)</f>
        <v/>
      </c>
      <c r="V27" t="str">
        <f t="shared" si="7"/>
        <v/>
      </c>
      <c r="W27" t="str">
        <f t="shared" si="5"/>
        <v/>
      </c>
    </row>
    <row r="28" spans="1:23" x14ac:dyDescent="0.25">
      <c r="A28" s="65" t="s">
        <v>64</v>
      </c>
      <c r="B28" s="57"/>
      <c r="C28" s="57"/>
      <c r="D28" s="57"/>
      <c r="E28" s="57"/>
      <c r="F28" s="57"/>
      <c r="I28" t="str">
        <f>MID($D$1,9,1)</f>
        <v/>
      </c>
      <c r="J28" t="str">
        <f t="shared" si="6"/>
        <v/>
      </c>
      <c r="M28" s="65" t="s">
        <v>64</v>
      </c>
      <c r="N28" s="57"/>
      <c r="O28" s="57"/>
      <c r="P28" s="57"/>
      <c r="Q28" s="57"/>
      <c r="R28" s="57"/>
      <c r="U28" t="str">
        <f>MID($D$1,9,1)</f>
        <v/>
      </c>
      <c r="V28" t="str">
        <f t="shared" si="7"/>
        <v/>
      </c>
    </row>
    <row r="29" spans="1:23" ht="15.75" x14ac:dyDescent="0.25">
      <c r="A29" s="67" t="str">
        <f>Spielplan!F11</f>
        <v>SV Horgen</v>
      </c>
      <c r="B29" s="67"/>
      <c r="C29" s="67"/>
      <c r="D29" s="67"/>
      <c r="E29" s="67"/>
      <c r="F29" s="67"/>
      <c r="G29" s="67"/>
      <c r="M29" s="67" t="str">
        <f>Spielplan!F12</f>
        <v xml:space="preserve">SV Spaichingen </v>
      </c>
      <c r="N29" s="67"/>
      <c r="O29" s="67"/>
      <c r="P29" s="67"/>
      <c r="Q29" s="67"/>
      <c r="R29" s="67"/>
      <c r="S29" s="67"/>
    </row>
    <row r="30" spans="1:23" ht="18.75" customHeight="1" x14ac:dyDescent="0.25">
      <c r="A30" s="65" t="s">
        <v>65</v>
      </c>
      <c r="B30" s="57"/>
      <c r="C30" s="57"/>
      <c r="D30" s="68"/>
      <c r="E30" s="57"/>
      <c r="F30" s="57"/>
      <c r="I30" s="69">
        <v>1</v>
      </c>
      <c r="J30" t="s">
        <v>66</v>
      </c>
      <c r="M30" s="65" t="s">
        <v>65</v>
      </c>
      <c r="N30" s="57"/>
      <c r="O30" s="57"/>
      <c r="P30" s="68"/>
      <c r="Q30" s="57"/>
      <c r="R30" s="57"/>
      <c r="U30" s="69">
        <v>1</v>
      </c>
      <c r="V30" t="s">
        <v>66</v>
      </c>
    </row>
    <row r="31" spans="1:23" ht="15.75" x14ac:dyDescent="0.25">
      <c r="A31" s="67" t="s">
        <v>67</v>
      </c>
      <c r="B31" s="67" t="str">
        <f>Spielplan!A2</f>
        <v>Fußball Hallenspieltag für F-Junioren- Mannschaften</v>
      </c>
      <c r="C31" s="67"/>
      <c r="D31" s="67"/>
      <c r="E31" s="67"/>
      <c r="F31" s="67"/>
      <c r="G31" s="67"/>
      <c r="I31" s="69">
        <v>2</v>
      </c>
      <c r="J31" s="69" t="s">
        <v>68</v>
      </c>
      <c r="M31" s="67" t="s">
        <v>67</v>
      </c>
      <c r="N31" s="67" t="str">
        <f>Spielplan!A2</f>
        <v>Fußball Hallenspieltag für F-Junioren- Mannschaften</v>
      </c>
      <c r="O31" s="67"/>
      <c r="P31" s="67"/>
      <c r="Q31" s="67"/>
      <c r="R31" s="67"/>
      <c r="S31" s="67"/>
      <c r="U31" s="69">
        <v>2</v>
      </c>
      <c r="V31" s="69" t="s">
        <v>68</v>
      </c>
    </row>
    <row r="32" spans="1:23" ht="15.75" x14ac:dyDescent="0.25">
      <c r="A32" s="67" t="str">
        <f>Spielplan!A3</f>
        <v>Am Sonntag den 13.03.2022 in der Leintalhalle in Frittlingen</v>
      </c>
      <c r="B32" s="67"/>
      <c r="C32" s="67"/>
      <c r="D32" s="67"/>
      <c r="E32" s="67"/>
      <c r="F32" s="67"/>
      <c r="G32" s="67"/>
      <c r="I32" s="69">
        <v>3</v>
      </c>
      <c r="J32" s="69" t="s">
        <v>69</v>
      </c>
      <c r="M32" s="67" t="str">
        <f>Spielplan!A3</f>
        <v>Am Sonntag den 13.03.2022 in der Leintalhalle in Frittlingen</v>
      </c>
      <c r="N32" s="67"/>
      <c r="O32" s="67"/>
      <c r="P32" s="67"/>
      <c r="Q32" s="67"/>
      <c r="R32" s="67"/>
      <c r="S32" s="67"/>
      <c r="U32" s="69">
        <v>3</v>
      </c>
      <c r="V32" s="69" t="s">
        <v>69</v>
      </c>
    </row>
    <row r="33" spans="1:23" ht="18" customHeight="1" x14ac:dyDescent="0.25">
      <c r="A33" s="65" t="s">
        <v>70</v>
      </c>
      <c r="B33" s="57"/>
      <c r="C33" s="57"/>
      <c r="D33" s="57"/>
      <c r="E33" s="57"/>
      <c r="F33" s="57"/>
      <c r="I33" s="69">
        <v>4</v>
      </c>
      <c r="J33" s="69" t="s">
        <v>71</v>
      </c>
      <c r="M33" s="65" t="s">
        <v>70</v>
      </c>
      <c r="N33" s="57"/>
      <c r="O33" s="57"/>
      <c r="P33" s="57"/>
      <c r="Q33" s="57"/>
      <c r="R33" s="57"/>
      <c r="U33" s="69">
        <v>4</v>
      </c>
      <c r="V33" s="69" t="s">
        <v>71</v>
      </c>
    </row>
    <row r="34" spans="1:23" ht="5.25" customHeight="1" x14ac:dyDescent="0.25">
      <c r="A34" s="57"/>
      <c r="B34" s="57"/>
      <c r="C34" s="57"/>
      <c r="D34" s="57"/>
      <c r="E34" s="57"/>
      <c r="F34" s="57"/>
      <c r="I34" s="69">
        <v>5</v>
      </c>
      <c r="J34" s="69" t="s">
        <v>72</v>
      </c>
      <c r="M34" s="57"/>
      <c r="N34" s="57"/>
      <c r="O34" s="57"/>
      <c r="P34" s="57"/>
      <c r="Q34" s="57"/>
      <c r="R34" s="57"/>
      <c r="U34" s="69">
        <v>5</v>
      </c>
      <c r="V34" s="69" t="s">
        <v>72</v>
      </c>
    </row>
    <row r="35" spans="1:23" ht="5.25" customHeight="1" x14ac:dyDescent="0.25">
      <c r="A35" s="57"/>
      <c r="B35" s="57"/>
      <c r="C35" s="57"/>
      <c r="D35" s="57"/>
      <c r="E35" s="57"/>
      <c r="F35" s="57"/>
      <c r="I35" s="69">
        <v>6</v>
      </c>
      <c r="J35" s="69" t="s">
        <v>73</v>
      </c>
      <c r="M35" s="57"/>
      <c r="N35" s="57"/>
      <c r="O35" s="57"/>
      <c r="P35" s="57"/>
      <c r="Q35" s="57"/>
      <c r="R35" s="57"/>
      <c r="U35" s="69">
        <v>6</v>
      </c>
      <c r="V35" s="69" t="s">
        <v>73</v>
      </c>
    </row>
    <row r="36" spans="1:23" x14ac:dyDescent="0.25">
      <c r="A36" s="70" t="s">
        <v>74</v>
      </c>
      <c r="B36" s="57"/>
      <c r="C36" s="70" t="s">
        <v>75</v>
      </c>
      <c r="D36" s="71" t="s">
        <v>76</v>
      </c>
      <c r="E36" s="70"/>
      <c r="F36" s="57"/>
      <c r="I36" s="69">
        <v>7</v>
      </c>
      <c r="J36" s="69" t="s">
        <v>77</v>
      </c>
      <c r="M36" s="70" t="s">
        <v>74</v>
      </c>
      <c r="N36" s="57"/>
      <c r="O36" s="70" t="s">
        <v>75</v>
      </c>
      <c r="P36" s="71" t="s">
        <v>76</v>
      </c>
      <c r="Q36" s="70"/>
      <c r="R36" s="57"/>
      <c r="U36" s="69">
        <v>7</v>
      </c>
      <c r="V36" s="69" t="s">
        <v>77</v>
      </c>
    </row>
    <row r="37" spans="1:23" ht="22.5" customHeight="1" x14ac:dyDescent="0.25">
      <c r="A37" s="67" t="s">
        <v>78</v>
      </c>
      <c r="B37" s="67"/>
      <c r="C37" s="72">
        <f>$C$18</f>
        <v>43898</v>
      </c>
      <c r="D37" s="67"/>
      <c r="E37" s="67"/>
      <c r="F37" s="67"/>
      <c r="I37" s="69">
        <v>8</v>
      </c>
      <c r="J37" s="69" t="s">
        <v>79</v>
      </c>
      <c r="M37" s="67" t="s">
        <v>78</v>
      </c>
      <c r="N37" s="67"/>
      <c r="O37" s="72">
        <f>$C$18</f>
        <v>43898</v>
      </c>
      <c r="P37" s="67"/>
      <c r="Q37" s="67"/>
      <c r="R37" s="67"/>
      <c r="U37" s="69">
        <v>8</v>
      </c>
      <c r="V37" s="69" t="s">
        <v>79</v>
      </c>
    </row>
    <row r="38" spans="1:23" ht="25.5" customHeight="1" x14ac:dyDescent="0.3">
      <c r="A38" s="52" t="s">
        <v>59</v>
      </c>
      <c r="B38" s="53"/>
      <c r="C38" s="54" t="s">
        <v>60</v>
      </c>
      <c r="D38" s="55">
        <v>30</v>
      </c>
      <c r="E38" s="54" t="s">
        <v>61</v>
      </c>
      <c r="F38" s="56">
        <v>0</v>
      </c>
      <c r="I38" t="str">
        <f>MID($D$1,1,1)</f>
        <v>3</v>
      </c>
      <c r="J38" t="str">
        <f>IF($I38="0","Null",IF($I38&gt;="1",INDEX($I$11:$J$19,$I38,2),""))</f>
        <v>Drei</v>
      </c>
      <c r="K38" t="str">
        <f t="shared" ref="K38:K45" si="8">IF($J39&lt;&gt;""," - ","")</f>
        <v xml:space="preserve"> - </v>
      </c>
      <c r="M38" s="52" t="s">
        <v>59</v>
      </c>
      <c r="N38" s="53"/>
      <c r="O38" s="54" t="s">
        <v>60</v>
      </c>
      <c r="P38" s="55">
        <v>30</v>
      </c>
      <c r="Q38" s="54" t="s">
        <v>61</v>
      </c>
      <c r="R38" s="56">
        <v>0</v>
      </c>
      <c r="U38" t="str">
        <f>MID($D$1,1,1)</f>
        <v>3</v>
      </c>
      <c r="V38" t="str">
        <f>IF($I38="0","Null",IF($I38&gt;="1",INDEX($I$11:$J$19,$I38,2),""))</f>
        <v>Drei</v>
      </c>
      <c r="W38" t="str">
        <f t="shared" ref="W38:W45" si="9">IF($J39&lt;&gt;""," - ","")</f>
        <v xml:space="preserve"> - </v>
      </c>
    </row>
    <row r="39" spans="1:23" ht="3.75" customHeight="1" x14ac:dyDescent="0.25">
      <c r="A39" s="57"/>
      <c r="B39" s="57"/>
      <c r="C39" s="58"/>
      <c r="D39" s="58"/>
      <c r="E39" s="59"/>
      <c r="F39" s="58"/>
      <c r="G39" s="12"/>
      <c r="I39" t="str">
        <f>MID($D$1,2,1)</f>
        <v>0</v>
      </c>
      <c r="J39" t="str">
        <f>IF($I39="0","Null",IF($I39&gt;="1",INDEX($I$11:$J$19,$I39,2),""))</f>
        <v>Null</v>
      </c>
      <c r="K39" t="str">
        <f t="shared" si="8"/>
        <v/>
      </c>
      <c r="M39" s="57"/>
      <c r="N39" s="57"/>
      <c r="O39" s="58"/>
      <c r="P39" s="58"/>
      <c r="Q39" s="59"/>
      <c r="R39" s="58"/>
      <c r="S39" s="12"/>
      <c r="U39" t="str">
        <f>MID($D$1,2,1)</f>
        <v>0</v>
      </c>
      <c r="V39" t="str">
        <f>IF($I39="0","Null",IF($I39&gt;="1",INDEX($I$11:$J$19,$I39,2),""))</f>
        <v>Null</v>
      </c>
      <c r="W39" t="str">
        <f t="shared" si="9"/>
        <v/>
      </c>
    </row>
    <row r="40" spans="1:23" ht="3.75" customHeight="1" x14ac:dyDescent="0.25">
      <c r="A40" s="60"/>
      <c r="B40" s="61"/>
      <c r="C40" s="58"/>
      <c r="D40" s="58"/>
      <c r="E40" s="59"/>
      <c r="F40" s="58"/>
      <c r="G40" s="12"/>
      <c r="I40" t="str">
        <f>MID($D$1,3,1)</f>
        <v/>
      </c>
      <c r="J40" t="str">
        <f t="shared" ref="J40:J46" si="10">IF($I40="0","Null",IF($I40&gt;="1",INDEX($I$7:$J$13,$I40,2),""))</f>
        <v/>
      </c>
      <c r="K40" t="str">
        <f t="shared" si="8"/>
        <v/>
      </c>
      <c r="M40" s="60"/>
      <c r="N40" s="61"/>
      <c r="O40" s="58"/>
      <c r="P40" s="58"/>
      <c r="Q40" s="59"/>
      <c r="R40" s="58"/>
      <c r="S40" s="12"/>
      <c r="U40" t="str">
        <f>MID($D$1,3,1)</f>
        <v/>
      </c>
      <c r="V40" t="str">
        <f t="shared" ref="V40:V46" si="11">IF($I40="0","Null",IF($I40&gt;="1",INDEX($I$7:$J$13,$I40,2),""))</f>
        <v/>
      </c>
      <c r="W40" t="str">
        <f t="shared" si="9"/>
        <v/>
      </c>
    </row>
    <row r="41" spans="1:23" ht="3.75" customHeight="1" x14ac:dyDescent="0.25">
      <c r="A41" s="57"/>
      <c r="B41" s="57"/>
      <c r="C41" s="57"/>
      <c r="D41" s="57"/>
      <c r="E41" s="57"/>
      <c r="F41" s="57"/>
      <c r="I41" t="str">
        <f>MID($D$1,4,1)</f>
        <v/>
      </c>
      <c r="J41" t="str">
        <f t="shared" si="10"/>
        <v/>
      </c>
      <c r="K41" t="str">
        <f t="shared" si="8"/>
        <v/>
      </c>
      <c r="M41" s="57"/>
      <c r="N41" s="57"/>
      <c r="O41" s="57"/>
      <c r="P41" s="57"/>
      <c r="Q41" s="57"/>
      <c r="R41" s="57"/>
      <c r="U41" t="str">
        <f>MID($D$1,4,1)</f>
        <v/>
      </c>
      <c r="V41" t="str">
        <f t="shared" si="11"/>
        <v/>
      </c>
      <c r="W41" t="str">
        <f t="shared" si="9"/>
        <v/>
      </c>
    </row>
    <row r="42" spans="1:23" ht="23.25" x14ac:dyDescent="0.25">
      <c r="A42" s="62" t="str">
        <f>CONCATENATE(J38,K38,J39,K39,J40,K40,J41,K41,J42,K42,J43,K43,J44,K44)</f>
        <v>Drei - Null</v>
      </c>
      <c r="B42" s="63"/>
      <c r="C42" s="63"/>
      <c r="D42" s="63"/>
      <c r="E42" s="63"/>
      <c r="F42" s="64" t="s">
        <v>62</v>
      </c>
      <c r="I42" t="str">
        <f>MID($D$1,5,1)</f>
        <v/>
      </c>
      <c r="J42" t="str">
        <f t="shared" si="10"/>
        <v/>
      </c>
      <c r="K42" t="str">
        <f t="shared" si="8"/>
        <v/>
      </c>
      <c r="M42" s="62" t="str">
        <f>CONCATENATE(V38,W38,V39,W39,V40,W40,V41,W41,V42,W42,V43,W43,V44,W44)</f>
        <v>Drei - Null</v>
      </c>
      <c r="N42" s="63"/>
      <c r="O42" s="63"/>
      <c r="P42" s="63"/>
      <c r="Q42" s="63"/>
      <c r="R42" s="64" t="s">
        <v>62</v>
      </c>
      <c r="U42" t="str">
        <f>MID($D$1,5,1)</f>
        <v/>
      </c>
      <c r="V42" t="str">
        <f t="shared" si="11"/>
        <v/>
      </c>
      <c r="W42" t="str">
        <f t="shared" si="9"/>
        <v/>
      </c>
    </row>
    <row r="43" spans="1:23" x14ac:dyDescent="0.25">
      <c r="A43" s="65" t="s">
        <v>63</v>
      </c>
      <c r="B43" s="57"/>
      <c r="C43" s="57"/>
      <c r="D43" s="57"/>
      <c r="E43" s="57"/>
      <c r="F43" s="57"/>
      <c r="I43" t="str">
        <f>MID($D$1,6,1)</f>
        <v/>
      </c>
      <c r="J43" t="str">
        <f t="shared" si="10"/>
        <v/>
      </c>
      <c r="K43" t="str">
        <f t="shared" si="8"/>
        <v/>
      </c>
      <c r="M43" s="65" t="s">
        <v>63</v>
      </c>
      <c r="N43" s="57"/>
      <c r="O43" s="57"/>
      <c r="P43" s="57"/>
      <c r="Q43" s="57"/>
      <c r="R43" s="57"/>
      <c r="U43" t="str">
        <f>MID($D$1,6,1)</f>
        <v/>
      </c>
      <c r="V43" t="str">
        <f t="shared" si="11"/>
        <v/>
      </c>
      <c r="W43" t="str">
        <f t="shared" si="9"/>
        <v/>
      </c>
    </row>
    <row r="44" spans="1:23" ht="6" customHeight="1" x14ac:dyDescent="0.25">
      <c r="A44" s="57"/>
      <c r="B44" s="57"/>
      <c r="C44" s="57"/>
      <c r="D44" s="57"/>
      <c r="E44" s="57"/>
      <c r="F44" s="57"/>
      <c r="I44" t="str">
        <f>MID($D$1,7,1)</f>
        <v/>
      </c>
      <c r="J44" t="str">
        <f t="shared" si="10"/>
        <v/>
      </c>
      <c r="K44" t="str">
        <f t="shared" si="8"/>
        <v/>
      </c>
      <c r="M44" s="57"/>
      <c r="N44" s="57"/>
      <c r="O44" s="57"/>
      <c r="P44" s="57"/>
      <c r="Q44" s="57"/>
      <c r="R44" s="57"/>
      <c r="U44" t="str">
        <f>MID($D$1,7,1)</f>
        <v/>
      </c>
      <c r="V44" t="str">
        <f t="shared" si="11"/>
        <v/>
      </c>
      <c r="W44" t="str">
        <f t="shared" si="9"/>
        <v/>
      </c>
    </row>
    <row r="45" spans="1:23" ht="6.75" customHeight="1" x14ac:dyDescent="0.25">
      <c r="A45" s="66"/>
      <c r="B45" s="66"/>
      <c r="C45" s="66"/>
      <c r="D45" s="66"/>
      <c r="E45" s="66"/>
      <c r="F45" s="66"/>
      <c r="G45" s="12"/>
      <c r="I45" t="str">
        <f>MID($D$1,8,1)</f>
        <v/>
      </c>
      <c r="J45" t="str">
        <f t="shared" si="10"/>
        <v/>
      </c>
      <c r="K45" t="str">
        <f t="shared" si="8"/>
        <v/>
      </c>
      <c r="M45" s="66"/>
      <c r="N45" s="66"/>
      <c r="O45" s="66"/>
      <c r="P45" s="66"/>
      <c r="Q45" s="66"/>
      <c r="R45" s="66"/>
      <c r="S45" s="12"/>
      <c r="U45" t="str">
        <f>MID($D$1,8,1)</f>
        <v/>
      </c>
      <c r="V45" t="str">
        <f t="shared" si="11"/>
        <v/>
      </c>
      <c r="W45" t="str">
        <f t="shared" si="9"/>
        <v/>
      </c>
    </row>
    <row r="46" spans="1:23" x14ac:dyDescent="0.25">
      <c r="A46" s="65" t="s">
        <v>64</v>
      </c>
      <c r="B46" s="57"/>
      <c r="C46" s="57"/>
      <c r="D46" s="57"/>
      <c r="E46" s="57"/>
      <c r="F46" s="57"/>
      <c r="I46" t="str">
        <f>MID($D$1,9,1)</f>
        <v/>
      </c>
      <c r="J46" t="str">
        <f t="shared" si="10"/>
        <v/>
      </c>
      <c r="M46" s="65" t="s">
        <v>64</v>
      </c>
      <c r="N46" s="57"/>
      <c r="O46" s="57"/>
      <c r="P46" s="57"/>
      <c r="Q46" s="57"/>
      <c r="R46" s="57"/>
      <c r="U46" t="str">
        <f>MID($D$1,9,1)</f>
        <v/>
      </c>
      <c r="V46" t="str">
        <f t="shared" si="11"/>
        <v/>
      </c>
    </row>
    <row r="47" spans="1:23" ht="15.75" x14ac:dyDescent="0.25">
      <c r="A47" s="67" t="str">
        <f>Spielplan!F13</f>
        <v>SC Wellendingen</v>
      </c>
      <c r="B47" s="67"/>
      <c r="C47" s="67"/>
      <c r="D47" s="67"/>
      <c r="E47" s="67"/>
      <c r="F47" s="67"/>
      <c r="G47" s="67"/>
      <c r="M47" s="67" t="str">
        <f>Spielplan!P9</f>
        <v>VFB Bösingen</v>
      </c>
      <c r="N47" s="67"/>
      <c r="O47" s="67"/>
      <c r="P47" s="67"/>
      <c r="Q47" s="67"/>
      <c r="R47" s="67"/>
      <c r="S47" s="67"/>
    </row>
    <row r="48" spans="1:23" ht="18.75" customHeight="1" x14ac:dyDescent="0.25">
      <c r="A48" s="65" t="s">
        <v>65</v>
      </c>
      <c r="B48" s="57"/>
      <c r="C48" s="57"/>
      <c r="D48" s="68"/>
      <c r="E48" s="57"/>
      <c r="F48" s="57"/>
      <c r="I48" s="69">
        <v>1</v>
      </c>
      <c r="J48" t="s">
        <v>66</v>
      </c>
      <c r="M48" s="65" t="s">
        <v>65</v>
      </c>
      <c r="N48" s="57"/>
      <c r="O48" s="57"/>
      <c r="P48" s="68"/>
      <c r="Q48" s="57"/>
      <c r="R48" s="57"/>
      <c r="U48" s="69">
        <v>1</v>
      </c>
      <c r="V48" t="s">
        <v>66</v>
      </c>
    </row>
    <row r="49" spans="1:23" ht="15.75" x14ac:dyDescent="0.25">
      <c r="A49" s="67" t="s">
        <v>67</v>
      </c>
      <c r="B49" s="67" t="str">
        <f>Spielplan!A2</f>
        <v>Fußball Hallenspieltag für F-Junioren- Mannschaften</v>
      </c>
      <c r="C49" s="67"/>
      <c r="D49" s="67"/>
      <c r="E49" s="67"/>
      <c r="F49" s="67"/>
      <c r="G49" s="67"/>
      <c r="I49" s="69">
        <v>2</v>
      </c>
      <c r="J49" s="69" t="s">
        <v>68</v>
      </c>
      <c r="M49" s="67" t="s">
        <v>67</v>
      </c>
      <c r="N49" s="67" t="str">
        <f>Spielplan!A2</f>
        <v>Fußball Hallenspieltag für F-Junioren- Mannschaften</v>
      </c>
      <c r="O49" s="67"/>
      <c r="P49" s="67"/>
      <c r="Q49" s="67"/>
      <c r="R49" s="67"/>
      <c r="S49" s="67"/>
      <c r="U49" s="69">
        <v>2</v>
      </c>
      <c r="V49" s="69" t="s">
        <v>68</v>
      </c>
    </row>
    <row r="50" spans="1:23" ht="15.75" x14ac:dyDescent="0.25">
      <c r="A50" s="67" t="str">
        <f>Spielplan!A3</f>
        <v>Am Sonntag den 13.03.2022 in der Leintalhalle in Frittlingen</v>
      </c>
      <c r="B50" s="67"/>
      <c r="C50" s="67"/>
      <c r="D50" s="67"/>
      <c r="E50" s="67"/>
      <c r="F50" s="67"/>
      <c r="G50" s="67"/>
      <c r="I50" s="69">
        <v>3</v>
      </c>
      <c r="J50" s="69" t="s">
        <v>69</v>
      </c>
      <c r="M50" s="67" t="str">
        <f>Spielplan!A3</f>
        <v>Am Sonntag den 13.03.2022 in der Leintalhalle in Frittlingen</v>
      </c>
      <c r="N50" s="67"/>
      <c r="O50" s="67"/>
      <c r="P50" s="67"/>
      <c r="Q50" s="67"/>
      <c r="R50" s="67"/>
      <c r="S50" s="67"/>
      <c r="U50" s="69">
        <v>3</v>
      </c>
      <c r="V50" s="69" t="s">
        <v>69</v>
      </c>
    </row>
    <row r="51" spans="1:23" ht="18" customHeight="1" x14ac:dyDescent="0.25">
      <c r="A51" s="65" t="s">
        <v>70</v>
      </c>
      <c r="B51" s="57"/>
      <c r="C51" s="57"/>
      <c r="D51" s="57"/>
      <c r="E51" s="57"/>
      <c r="F51" s="57"/>
      <c r="I51" s="69">
        <v>4</v>
      </c>
      <c r="J51" s="69" t="s">
        <v>71</v>
      </c>
      <c r="M51" s="65" t="s">
        <v>70</v>
      </c>
      <c r="N51" s="57"/>
      <c r="O51" s="57"/>
      <c r="P51" s="57"/>
      <c r="Q51" s="57"/>
      <c r="R51" s="57"/>
      <c r="U51" s="69">
        <v>4</v>
      </c>
      <c r="V51" s="69" t="s">
        <v>71</v>
      </c>
    </row>
    <row r="52" spans="1:23" ht="5.25" customHeight="1" x14ac:dyDescent="0.25">
      <c r="A52" s="57"/>
      <c r="B52" s="57"/>
      <c r="C52" s="57"/>
      <c r="D52" s="57"/>
      <c r="E52" s="57"/>
      <c r="F52" s="57"/>
      <c r="I52" s="69">
        <v>5</v>
      </c>
      <c r="J52" s="69" t="s">
        <v>72</v>
      </c>
      <c r="M52" s="57"/>
      <c r="N52" s="57"/>
      <c r="O52" s="57"/>
      <c r="P52" s="57"/>
      <c r="Q52" s="57"/>
      <c r="R52" s="57"/>
      <c r="U52" s="69">
        <v>5</v>
      </c>
      <c r="V52" s="69" t="s">
        <v>72</v>
      </c>
    </row>
    <row r="53" spans="1:23" ht="5.25" customHeight="1" x14ac:dyDescent="0.25">
      <c r="A53" s="57"/>
      <c r="B53" s="57"/>
      <c r="C53" s="57"/>
      <c r="D53" s="57"/>
      <c r="E53" s="57"/>
      <c r="F53" s="57"/>
      <c r="I53" s="69">
        <v>6</v>
      </c>
      <c r="J53" s="69" t="s">
        <v>73</v>
      </c>
      <c r="M53" s="57"/>
      <c r="N53" s="57"/>
      <c r="O53" s="57"/>
      <c r="P53" s="57"/>
      <c r="Q53" s="57"/>
      <c r="R53" s="57"/>
      <c r="U53" s="69">
        <v>6</v>
      </c>
      <c r="V53" s="69" t="s">
        <v>73</v>
      </c>
    </row>
    <row r="54" spans="1:23" x14ac:dyDescent="0.25">
      <c r="A54" s="70" t="s">
        <v>74</v>
      </c>
      <c r="B54" s="57"/>
      <c r="C54" s="70" t="s">
        <v>75</v>
      </c>
      <c r="D54" s="71" t="s">
        <v>76</v>
      </c>
      <c r="E54" s="70"/>
      <c r="F54" s="57"/>
      <c r="I54" s="69">
        <v>7</v>
      </c>
      <c r="J54" s="69" t="s">
        <v>77</v>
      </c>
      <c r="M54" s="70" t="s">
        <v>74</v>
      </c>
      <c r="N54" s="57"/>
      <c r="O54" s="70" t="s">
        <v>75</v>
      </c>
      <c r="P54" s="71" t="s">
        <v>76</v>
      </c>
      <c r="Q54" s="70"/>
      <c r="R54" s="57"/>
      <c r="U54" s="69">
        <v>7</v>
      </c>
      <c r="V54" s="69" t="s">
        <v>77</v>
      </c>
    </row>
    <row r="55" spans="1:23" ht="22.5" customHeight="1" x14ac:dyDescent="0.25">
      <c r="A55" s="67" t="s">
        <v>78</v>
      </c>
      <c r="B55" s="67"/>
      <c r="C55" s="72">
        <f>$C$18</f>
        <v>43898</v>
      </c>
      <c r="D55" s="67"/>
      <c r="E55" s="67"/>
      <c r="F55" s="67"/>
      <c r="I55" s="69">
        <v>8</v>
      </c>
      <c r="J55" s="69" t="s">
        <v>79</v>
      </c>
      <c r="M55" s="67" t="s">
        <v>78</v>
      </c>
      <c r="N55" s="67"/>
      <c r="O55" s="72">
        <f>$C$18</f>
        <v>43898</v>
      </c>
      <c r="P55" s="67"/>
      <c r="Q55" s="67"/>
      <c r="R55" s="67"/>
      <c r="U55" s="69">
        <v>8</v>
      </c>
      <c r="V55" s="69" t="s">
        <v>79</v>
      </c>
    </row>
    <row r="56" spans="1:23" ht="39" customHeight="1" x14ac:dyDescent="0.25">
      <c r="A56" s="57"/>
      <c r="B56" s="57"/>
      <c r="C56" s="57"/>
      <c r="D56" s="57"/>
      <c r="E56" s="57"/>
      <c r="F56" s="57"/>
      <c r="I56" s="69">
        <v>9</v>
      </c>
      <c r="J56" s="69" t="s">
        <v>80</v>
      </c>
      <c r="M56" s="57"/>
      <c r="N56" s="57"/>
      <c r="O56" s="57"/>
      <c r="P56" s="57"/>
      <c r="Q56" s="57"/>
      <c r="R56" s="57"/>
      <c r="U56" s="69">
        <v>9</v>
      </c>
      <c r="V56" s="69" t="s">
        <v>80</v>
      </c>
    </row>
    <row r="57" spans="1:23" ht="25.5" customHeight="1" x14ac:dyDescent="0.3">
      <c r="A57" s="52" t="s">
        <v>59</v>
      </c>
      <c r="B57" s="53"/>
      <c r="C57" s="54" t="s">
        <v>60</v>
      </c>
      <c r="D57" s="55">
        <v>30</v>
      </c>
      <c r="E57" s="54" t="s">
        <v>61</v>
      </c>
      <c r="F57" s="56">
        <v>0</v>
      </c>
      <c r="I57" t="str">
        <f>MID($D$1,1,1)</f>
        <v>3</v>
      </c>
      <c r="J57" t="str">
        <f>IF($I57="0","Null",IF($I57&gt;="1",INDEX($I$11:$J$19,$I57,2),""))</f>
        <v>Drei</v>
      </c>
      <c r="K57" t="str">
        <f t="shared" ref="K57:K64" si="12">IF($J58&lt;&gt;""," - ","")</f>
        <v xml:space="preserve"> - </v>
      </c>
      <c r="M57" s="52" t="s">
        <v>59</v>
      </c>
      <c r="N57" s="53"/>
      <c r="O57" s="54" t="s">
        <v>60</v>
      </c>
      <c r="P57" s="55">
        <v>30</v>
      </c>
      <c r="Q57" s="54" t="s">
        <v>61</v>
      </c>
      <c r="R57" s="56">
        <v>0</v>
      </c>
      <c r="U57" t="str">
        <f>MID($D$1,1,1)</f>
        <v>3</v>
      </c>
      <c r="V57" t="str">
        <f>IF($I57="0","Null",IF($I57&gt;="1",INDEX($I$11:$J$19,$I57,2),""))</f>
        <v>Drei</v>
      </c>
      <c r="W57" t="str">
        <f t="shared" ref="W57:W64" si="13">IF($J58&lt;&gt;""," - ","")</f>
        <v xml:space="preserve"> - </v>
      </c>
    </row>
    <row r="58" spans="1:23" ht="3.75" customHeight="1" x14ac:dyDescent="0.25">
      <c r="A58" s="57"/>
      <c r="B58" s="57"/>
      <c r="C58" s="58"/>
      <c r="D58" s="58"/>
      <c r="E58" s="59"/>
      <c r="F58" s="58"/>
      <c r="G58" s="12"/>
      <c r="I58" t="str">
        <f>MID($D$1,2,1)</f>
        <v>0</v>
      </c>
      <c r="J58" t="str">
        <f>IF($I58="0","Null",IF($I58&gt;="1",INDEX($I$11:$J$19,$I58,2),""))</f>
        <v>Null</v>
      </c>
      <c r="K58" t="str">
        <f t="shared" si="12"/>
        <v/>
      </c>
      <c r="M58" s="57"/>
      <c r="N58" s="57"/>
      <c r="O58" s="58"/>
      <c r="P58" s="58"/>
      <c r="Q58" s="59"/>
      <c r="R58" s="58"/>
      <c r="S58" s="12"/>
      <c r="U58" t="str">
        <f>MID($D$1,2,1)</f>
        <v>0</v>
      </c>
      <c r="V58" t="str">
        <f>IF($I58="0","Null",IF($I58&gt;="1",INDEX($I$11:$J$19,$I58,2),""))</f>
        <v>Null</v>
      </c>
      <c r="W58" t="str">
        <f t="shared" si="13"/>
        <v/>
      </c>
    </row>
    <row r="59" spans="1:23" ht="3.75" customHeight="1" x14ac:dyDescent="0.25">
      <c r="A59" s="60"/>
      <c r="B59" s="61"/>
      <c r="C59" s="58"/>
      <c r="D59" s="58"/>
      <c r="E59" s="59"/>
      <c r="F59" s="58"/>
      <c r="G59" s="12"/>
      <c r="I59" t="str">
        <f>MID($D$1,3,1)</f>
        <v/>
      </c>
      <c r="J59" t="str">
        <f t="shared" ref="J59:J65" si="14">IF($I59="0","Null",IF($I59&gt;="1",INDEX($I$7:$J$13,$I59,2),""))</f>
        <v/>
      </c>
      <c r="K59" t="str">
        <f t="shared" si="12"/>
        <v/>
      </c>
      <c r="M59" s="60"/>
      <c r="N59" s="61"/>
      <c r="O59" s="58"/>
      <c r="P59" s="58"/>
      <c r="Q59" s="59"/>
      <c r="R59" s="58"/>
      <c r="S59" s="12"/>
      <c r="U59" t="str">
        <f>MID($D$1,3,1)</f>
        <v/>
      </c>
      <c r="V59" t="str">
        <f t="shared" ref="V59:V65" si="15">IF($I59="0","Null",IF($I59&gt;="1",INDEX($I$7:$J$13,$I59,2),""))</f>
        <v/>
      </c>
      <c r="W59" t="str">
        <f t="shared" si="13"/>
        <v/>
      </c>
    </row>
    <row r="60" spans="1:23" ht="3.75" customHeight="1" x14ac:dyDescent="0.25">
      <c r="A60" s="57"/>
      <c r="B60" s="57"/>
      <c r="C60" s="57"/>
      <c r="D60" s="57"/>
      <c r="E60" s="57"/>
      <c r="F60" s="57"/>
      <c r="I60" t="str">
        <f>MID($D$1,4,1)</f>
        <v/>
      </c>
      <c r="J60" t="str">
        <f t="shared" si="14"/>
        <v/>
      </c>
      <c r="K60" t="str">
        <f t="shared" si="12"/>
        <v/>
      </c>
      <c r="M60" s="57"/>
      <c r="N60" s="57"/>
      <c r="O60" s="57"/>
      <c r="P60" s="57"/>
      <c r="Q60" s="57"/>
      <c r="R60" s="57"/>
      <c r="U60" t="str">
        <f>MID($D$1,4,1)</f>
        <v/>
      </c>
      <c r="V60" t="str">
        <f t="shared" si="15"/>
        <v/>
      </c>
      <c r="W60" t="str">
        <f t="shared" si="13"/>
        <v/>
      </c>
    </row>
    <row r="61" spans="1:23" ht="23.25" x14ac:dyDescent="0.25">
      <c r="A61" s="62" t="str">
        <f>CONCATENATE(J57,K57,J58,K58,J59,K59,J60,K60,J61,K61,J62,K62,J63,K63)</f>
        <v>Drei - Null</v>
      </c>
      <c r="B61" s="63"/>
      <c r="C61" s="63"/>
      <c r="D61" s="63"/>
      <c r="E61" s="63"/>
      <c r="F61" s="64" t="s">
        <v>62</v>
      </c>
      <c r="I61" t="str">
        <f>MID($D$1,5,1)</f>
        <v/>
      </c>
      <c r="J61" t="str">
        <f t="shared" si="14"/>
        <v/>
      </c>
      <c r="K61" t="str">
        <f t="shared" si="12"/>
        <v/>
      </c>
      <c r="M61" s="62" t="str">
        <f>CONCATENATE(V57,W57,V58,W58,V59,W59,V60,W60,V61,W61,V62,W62,V63,W63)</f>
        <v>Drei - Null</v>
      </c>
      <c r="N61" s="63"/>
      <c r="O61" s="63"/>
      <c r="P61" s="63"/>
      <c r="Q61" s="63"/>
      <c r="R61" s="64" t="s">
        <v>62</v>
      </c>
      <c r="U61" t="str">
        <f>MID($D$1,5,1)</f>
        <v/>
      </c>
      <c r="V61" t="str">
        <f t="shared" si="15"/>
        <v/>
      </c>
      <c r="W61" t="str">
        <f t="shared" si="13"/>
        <v/>
      </c>
    </row>
    <row r="62" spans="1:23" x14ac:dyDescent="0.25">
      <c r="A62" s="65" t="s">
        <v>63</v>
      </c>
      <c r="B62" s="57"/>
      <c r="C62" s="57"/>
      <c r="D62" s="57"/>
      <c r="E62" s="57"/>
      <c r="F62" s="57"/>
      <c r="I62" t="str">
        <f>MID($D$1,6,1)</f>
        <v/>
      </c>
      <c r="J62" t="str">
        <f t="shared" si="14"/>
        <v/>
      </c>
      <c r="K62" t="str">
        <f t="shared" si="12"/>
        <v/>
      </c>
      <c r="M62" s="65" t="s">
        <v>63</v>
      </c>
      <c r="N62" s="57"/>
      <c r="O62" s="57"/>
      <c r="P62" s="57"/>
      <c r="Q62" s="57"/>
      <c r="R62" s="57"/>
      <c r="U62" t="str">
        <f>MID($D$1,6,1)</f>
        <v/>
      </c>
      <c r="V62" t="str">
        <f t="shared" si="15"/>
        <v/>
      </c>
      <c r="W62" t="str">
        <f t="shared" si="13"/>
        <v/>
      </c>
    </row>
    <row r="63" spans="1:23" ht="6" customHeight="1" x14ac:dyDescent="0.25">
      <c r="A63" s="57"/>
      <c r="B63" s="57"/>
      <c r="C63" s="57"/>
      <c r="D63" s="57"/>
      <c r="E63" s="57"/>
      <c r="F63" s="57"/>
      <c r="I63" t="str">
        <f>MID($D$1,7,1)</f>
        <v/>
      </c>
      <c r="J63" t="str">
        <f t="shared" si="14"/>
        <v/>
      </c>
      <c r="K63" t="str">
        <f t="shared" si="12"/>
        <v/>
      </c>
      <c r="M63" s="57"/>
      <c r="N63" s="57"/>
      <c r="O63" s="57"/>
      <c r="P63" s="57"/>
      <c r="Q63" s="57"/>
      <c r="R63" s="57"/>
      <c r="U63" t="str">
        <f>MID($D$1,7,1)</f>
        <v/>
      </c>
      <c r="V63" t="str">
        <f t="shared" si="15"/>
        <v/>
      </c>
      <c r="W63" t="str">
        <f t="shared" si="13"/>
        <v/>
      </c>
    </row>
    <row r="64" spans="1:23" ht="6.75" customHeight="1" x14ac:dyDescent="0.25">
      <c r="A64" s="66"/>
      <c r="B64" s="66"/>
      <c r="C64" s="66"/>
      <c r="D64" s="66"/>
      <c r="E64" s="66"/>
      <c r="F64" s="66"/>
      <c r="G64" s="12"/>
      <c r="I64" t="str">
        <f>MID($D$1,8,1)</f>
        <v/>
      </c>
      <c r="J64" t="str">
        <f t="shared" si="14"/>
        <v/>
      </c>
      <c r="K64" t="str">
        <f t="shared" si="12"/>
        <v/>
      </c>
      <c r="M64" s="66"/>
      <c r="N64" s="66"/>
      <c r="O64" s="66"/>
      <c r="P64" s="66"/>
      <c r="Q64" s="66"/>
      <c r="R64" s="66"/>
      <c r="S64" s="12"/>
      <c r="U64" t="str">
        <f>MID($D$1,8,1)</f>
        <v/>
      </c>
      <c r="V64" t="str">
        <f t="shared" si="15"/>
        <v/>
      </c>
      <c r="W64" t="str">
        <f t="shared" si="13"/>
        <v/>
      </c>
    </row>
    <row r="65" spans="1:23" x14ac:dyDescent="0.25">
      <c r="A65" s="65" t="s">
        <v>64</v>
      </c>
      <c r="B65" s="57"/>
      <c r="C65" s="57"/>
      <c r="D65" s="57"/>
      <c r="E65" s="57"/>
      <c r="F65" s="57"/>
      <c r="I65" t="str">
        <f>MID($D$1,9,1)</f>
        <v/>
      </c>
      <c r="J65" t="str">
        <f t="shared" si="14"/>
        <v/>
      </c>
      <c r="M65" s="65" t="s">
        <v>64</v>
      </c>
      <c r="N65" s="57"/>
      <c r="O65" s="57"/>
      <c r="P65" s="57"/>
      <c r="Q65" s="57"/>
      <c r="R65" s="57"/>
      <c r="U65" t="str">
        <f>MID($D$1,9,1)</f>
        <v/>
      </c>
      <c r="V65" t="str">
        <f t="shared" si="15"/>
        <v/>
      </c>
    </row>
    <row r="66" spans="1:23" ht="15.75" x14ac:dyDescent="0.25">
      <c r="A66" s="67" t="str">
        <f>Spielplan!P10</f>
        <v xml:space="preserve">FC Frittlingen </v>
      </c>
      <c r="B66" s="67"/>
      <c r="C66" s="67"/>
      <c r="D66" s="67"/>
      <c r="E66" s="67"/>
      <c r="F66" s="67"/>
      <c r="G66" s="67"/>
      <c r="M66" s="67" t="str">
        <f>Spielplan!P11</f>
        <v>FV 08 Rottweil</v>
      </c>
      <c r="N66" s="67"/>
      <c r="O66" s="67"/>
      <c r="P66" s="67"/>
      <c r="Q66" s="67"/>
      <c r="R66" s="67"/>
      <c r="S66" s="67"/>
    </row>
    <row r="67" spans="1:23" ht="18.75" customHeight="1" x14ac:dyDescent="0.25">
      <c r="A67" s="65" t="s">
        <v>65</v>
      </c>
      <c r="B67" s="57"/>
      <c r="C67" s="57"/>
      <c r="D67" s="68"/>
      <c r="E67" s="57"/>
      <c r="F67" s="57"/>
      <c r="I67" s="69">
        <v>1</v>
      </c>
      <c r="J67" t="s">
        <v>66</v>
      </c>
      <c r="M67" s="65" t="s">
        <v>65</v>
      </c>
      <c r="N67" s="57"/>
      <c r="O67" s="57"/>
      <c r="P67" s="68"/>
      <c r="Q67" s="57"/>
      <c r="R67" s="57"/>
      <c r="U67" s="69">
        <v>1</v>
      </c>
      <c r="V67" t="s">
        <v>66</v>
      </c>
    </row>
    <row r="68" spans="1:23" ht="15.75" x14ac:dyDescent="0.25">
      <c r="A68" s="67" t="s">
        <v>67</v>
      </c>
      <c r="B68" s="67" t="str">
        <f>Spielplan!A2</f>
        <v>Fußball Hallenspieltag für F-Junioren- Mannschaften</v>
      </c>
      <c r="C68" s="67"/>
      <c r="D68" s="67"/>
      <c r="E68" s="67"/>
      <c r="F68" s="67"/>
      <c r="G68" s="67"/>
      <c r="I68" s="69">
        <v>2</v>
      </c>
      <c r="J68" s="69" t="s">
        <v>68</v>
      </c>
      <c r="M68" s="67" t="s">
        <v>67</v>
      </c>
      <c r="N68" s="67" t="str">
        <f>Spielplan!A2</f>
        <v>Fußball Hallenspieltag für F-Junioren- Mannschaften</v>
      </c>
      <c r="O68" s="67"/>
      <c r="P68" s="67"/>
      <c r="Q68" s="67"/>
      <c r="R68" s="67"/>
      <c r="S68" s="67"/>
      <c r="U68" s="69">
        <v>2</v>
      </c>
      <c r="V68" s="69" t="s">
        <v>68</v>
      </c>
    </row>
    <row r="69" spans="1:23" ht="15.75" x14ac:dyDescent="0.25">
      <c r="A69" s="67" t="str">
        <f>Spielplan!A3</f>
        <v>Am Sonntag den 13.03.2022 in der Leintalhalle in Frittlingen</v>
      </c>
      <c r="B69" s="67"/>
      <c r="C69" s="67"/>
      <c r="D69" s="67"/>
      <c r="E69" s="67"/>
      <c r="F69" s="67"/>
      <c r="G69" s="67"/>
      <c r="I69" s="69">
        <v>3</v>
      </c>
      <c r="J69" s="69" t="s">
        <v>69</v>
      </c>
      <c r="M69" s="67" t="str">
        <f>Spielplan!A3</f>
        <v>Am Sonntag den 13.03.2022 in der Leintalhalle in Frittlingen</v>
      </c>
      <c r="N69" s="67"/>
      <c r="O69" s="67"/>
      <c r="P69" s="67"/>
      <c r="Q69" s="67"/>
      <c r="R69" s="67"/>
      <c r="S69" s="67"/>
      <c r="U69" s="69">
        <v>3</v>
      </c>
      <c r="V69" s="69" t="s">
        <v>69</v>
      </c>
    </row>
    <row r="70" spans="1:23" ht="18" customHeight="1" x14ac:dyDescent="0.25">
      <c r="A70" s="65" t="s">
        <v>70</v>
      </c>
      <c r="B70" s="57"/>
      <c r="C70" s="57"/>
      <c r="D70" s="57"/>
      <c r="E70" s="57"/>
      <c r="F70" s="57"/>
      <c r="I70" s="69">
        <v>4</v>
      </c>
      <c r="J70" s="69" t="s">
        <v>71</v>
      </c>
      <c r="M70" s="65" t="s">
        <v>70</v>
      </c>
      <c r="N70" s="57"/>
      <c r="O70" s="57"/>
      <c r="P70" s="57"/>
      <c r="Q70" s="57"/>
      <c r="R70" s="57"/>
      <c r="U70" s="69">
        <v>4</v>
      </c>
      <c r="V70" s="69" t="s">
        <v>71</v>
      </c>
    </row>
    <row r="71" spans="1:23" ht="5.25" customHeight="1" x14ac:dyDescent="0.25">
      <c r="A71" s="57"/>
      <c r="B71" s="57"/>
      <c r="C71" s="57"/>
      <c r="D71" s="57"/>
      <c r="E71" s="57"/>
      <c r="F71" s="57"/>
      <c r="I71" s="69">
        <v>5</v>
      </c>
      <c r="J71" s="69" t="s">
        <v>72</v>
      </c>
      <c r="M71" s="57"/>
      <c r="N71" s="57"/>
      <c r="O71" s="57"/>
      <c r="P71" s="57"/>
      <c r="Q71" s="57"/>
      <c r="R71" s="57"/>
      <c r="U71" s="69">
        <v>5</v>
      </c>
      <c r="V71" s="69" t="s">
        <v>72</v>
      </c>
    </row>
    <row r="72" spans="1:23" ht="5.25" customHeight="1" x14ac:dyDescent="0.25">
      <c r="A72" s="57"/>
      <c r="B72" s="57"/>
      <c r="C72" s="57"/>
      <c r="D72" s="57"/>
      <c r="E72" s="57"/>
      <c r="F72" s="57"/>
      <c r="I72" s="69">
        <v>6</v>
      </c>
      <c r="J72" s="69" t="s">
        <v>73</v>
      </c>
      <c r="M72" s="57"/>
      <c r="N72" s="57"/>
      <c r="O72" s="57"/>
      <c r="P72" s="57"/>
      <c r="Q72" s="57"/>
      <c r="R72" s="57"/>
      <c r="U72" s="69">
        <v>6</v>
      </c>
      <c r="V72" s="69" t="s">
        <v>73</v>
      </c>
    </row>
    <row r="73" spans="1:23" x14ac:dyDescent="0.25">
      <c r="A73" s="70" t="s">
        <v>74</v>
      </c>
      <c r="B73" s="57"/>
      <c r="C73" s="70" t="s">
        <v>75</v>
      </c>
      <c r="D73" s="71" t="s">
        <v>76</v>
      </c>
      <c r="E73" s="70"/>
      <c r="F73" s="57"/>
      <c r="I73" s="69">
        <v>7</v>
      </c>
      <c r="J73" s="69" t="s">
        <v>77</v>
      </c>
      <c r="M73" s="70" t="s">
        <v>74</v>
      </c>
      <c r="N73" s="57"/>
      <c r="O73" s="70" t="s">
        <v>75</v>
      </c>
      <c r="P73" s="71" t="s">
        <v>76</v>
      </c>
      <c r="Q73" s="70"/>
      <c r="R73" s="57"/>
      <c r="U73" s="69">
        <v>7</v>
      </c>
      <c r="V73" s="69" t="s">
        <v>77</v>
      </c>
    </row>
    <row r="74" spans="1:23" ht="22.5" customHeight="1" x14ac:dyDescent="0.25">
      <c r="A74" s="67" t="s">
        <v>78</v>
      </c>
      <c r="B74" s="67"/>
      <c r="C74" s="72">
        <f>$C$18</f>
        <v>43898</v>
      </c>
      <c r="D74" s="67"/>
      <c r="E74" s="67"/>
      <c r="F74" s="67"/>
      <c r="I74" s="69">
        <v>8</v>
      </c>
      <c r="J74" s="69" t="s">
        <v>79</v>
      </c>
      <c r="M74" s="67" t="s">
        <v>78</v>
      </c>
      <c r="N74" s="67"/>
      <c r="O74" s="72">
        <f>$C$18</f>
        <v>43898</v>
      </c>
      <c r="P74" s="67"/>
      <c r="Q74" s="67"/>
      <c r="R74" s="67"/>
      <c r="U74" s="69">
        <v>8</v>
      </c>
      <c r="V74" s="69" t="s">
        <v>79</v>
      </c>
    </row>
    <row r="75" spans="1:23" ht="25.5" customHeight="1" x14ac:dyDescent="0.3">
      <c r="A75" s="52" t="s">
        <v>59</v>
      </c>
      <c r="B75" s="53"/>
      <c r="C75" s="54" t="s">
        <v>60</v>
      </c>
      <c r="D75" s="55">
        <v>30</v>
      </c>
      <c r="E75" s="54" t="s">
        <v>61</v>
      </c>
      <c r="F75" s="56">
        <v>0</v>
      </c>
      <c r="I75" t="str">
        <f>MID($D$1,1,1)</f>
        <v>3</v>
      </c>
      <c r="J75" t="str">
        <f>IF($I75="0","Null",IF($I75&gt;="1",INDEX($I$11:$J$19,$I75,2),""))</f>
        <v>Drei</v>
      </c>
      <c r="K75" t="str">
        <f t="shared" ref="K75:K82" si="16">IF($J76&lt;&gt;""," - ","")</f>
        <v xml:space="preserve"> - </v>
      </c>
      <c r="M75" s="52" t="s">
        <v>59</v>
      </c>
      <c r="N75" s="53"/>
      <c r="O75" s="54" t="s">
        <v>60</v>
      </c>
      <c r="P75" s="55">
        <v>30</v>
      </c>
      <c r="Q75" s="54" t="s">
        <v>61</v>
      </c>
      <c r="R75" s="56">
        <v>0</v>
      </c>
      <c r="U75" t="str">
        <f>MID($D$1,1,1)</f>
        <v>3</v>
      </c>
      <c r="V75" t="str">
        <f>IF($I75="0","Null",IF($I75&gt;="1",INDEX($I$11:$J$19,$I75,2),""))</f>
        <v>Drei</v>
      </c>
      <c r="W75" t="str">
        <f t="shared" ref="W75:W82" si="17">IF($J76&lt;&gt;""," - ","")</f>
        <v xml:space="preserve"> - </v>
      </c>
    </row>
    <row r="76" spans="1:23" ht="3.75" customHeight="1" x14ac:dyDescent="0.25">
      <c r="A76" s="57"/>
      <c r="B76" s="57"/>
      <c r="C76" s="58"/>
      <c r="D76" s="58"/>
      <c r="E76" s="59"/>
      <c r="F76" s="58"/>
      <c r="G76" s="12"/>
      <c r="I76" t="str">
        <f>MID($D$1,2,1)</f>
        <v>0</v>
      </c>
      <c r="J76" t="str">
        <f>IF($I76="0","Null",IF($I76&gt;="1",INDEX($I$11:$J$19,$I76,2),""))</f>
        <v>Null</v>
      </c>
      <c r="K76" t="str">
        <f t="shared" si="16"/>
        <v/>
      </c>
      <c r="M76" s="57"/>
      <c r="N76" s="57"/>
      <c r="O76" s="58"/>
      <c r="P76" s="58"/>
      <c r="Q76" s="59"/>
      <c r="R76" s="58"/>
      <c r="S76" s="12"/>
      <c r="U76" t="str">
        <f>MID($D$1,2,1)</f>
        <v>0</v>
      </c>
      <c r="V76" t="str">
        <f>IF($I76="0","Null",IF($I76&gt;="1",INDEX($I$11:$J$19,$I76,2),""))</f>
        <v>Null</v>
      </c>
      <c r="W76" t="str">
        <f t="shared" si="17"/>
        <v/>
      </c>
    </row>
    <row r="77" spans="1:23" ht="3.75" customHeight="1" x14ac:dyDescent="0.25">
      <c r="A77" s="60"/>
      <c r="B77" s="61"/>
      <c r="C77" s="58"/>
      <c r="D77" s="58"/>
      <c r="E77" s="59"/>
      <c r="F77" s="58"/>
      <c r="G77" s="12"/>
      <c r="I77" t="str">
        <f>MID($D$1,3,1)</f>
        <v/>
      </c>
      <c r="J77" t="str">
        <f t="shared" ref="J77:J83" si="18">IF($I77="0","Null",IF($I77&gt;="1",INDEX($I$7:$J$13,$I77,2),""))</f>
        <v/>
      </c>
      <c r="K77" t="str">
        <f t="shared" si="16"/>
        <v/>
      </c>
      <c r="M77" s="60"/>
      <c r="N77" s="61"/>
      <c r="O77" s="58"/>
      <c r="P77" s="58"/>
      <c r="Q77" s="59"/>
      <c r="R77" s="58"/>
      <c r="S77" s="12"/>
      <c r="U77" t="str">
        <f>MID($D$1,3,1)</f>
        <v/>
      </c>
      <c r="V77" t="str">
        <f t="shared" ref="V77:V83" si="19">IF($I77="0","Null",IF($I77&gt;="1",INDEX($I$7:$J$13,$I77,2),""))</f>
        <v/>
      </c>
      <c r="W77" t="str">
        <f t="shared" si="17"/>
        <v/>
      </c>
    </row>
    <row r="78" spans="1:23" ht="3.75" customHeight="1" x14ac:dyDescent="0.25">
      <c r="A78" s="57"/>
      <c r="B78" s="57"/>
      <c r="C78" s="57"/>
      <c r="D78" s="57"/>
      <c r="E78" s="57"/>
      <c r="F78" s="57"/>
      <c r="I78" t="str">
        <f>MID($D$1,4,1)</f>
        <v/>
      </c>
      <c r="J78" t="str">
        <f t="shared" si="18"/>
        <v/>
      </c>
      <c r="K78" t="str">
        <f t="shared" si="16"/>
        <v/>
      </c>
      <c r="M78" s="57"/>
      <c r="N78" s="57"/>
      <c r="O78" s="57"/>
      <c r="P78" s="57"/>
      <c r="Q78" s="57"/>
      <c r="R78" s="57"/>
      <c r="U78" t="str">
        <f>MID($D$1,4,1)</f>
        <v/>
      </c>
      <c r="V78" t="str">
        <f t="shared" si="19"/>
        <v/>
      </c>
      <c r="W78" t="str">
        <f t="shared" si="17"/>
        <v/>
      </c>
    </row>
    <row r="79" spans="1:23" ht="23.25" x14ac:dyDescent="0.25">
      <c r="A79" s="62" t="str">
        <f>CONCATENATE(J75,K75,J76,K76,J77,K77,J78,K78,J79,K79,J80,K80,J81,K81)</f>
        <v>Drei - Null</v>
      </c>
      <c r="B79" s="63"/>
      <c r="C79" s="63"/>
      <c r="D79" s="63"/>
      <c r="E79" s="63"/>
      <c r="F79" s="64" t="s">
        <v>62</v>
      </c>
      <c r="I79" t="str">
        <f>MID($D$1,5,1)</f>
        <v/>
      </c>
      <c r="J79" t="str">
        <f t="shared" si="18"/>
        <v/>
      </c>
      <c r="K79" t="str">
        <f t="shared" si="16"/>
        <v/>
      </c>
      <c r="M79" s="62" t="str">
        <f>CONCATENATE(V75,W75,V76,W76,V77,W77,V78,W78,V79,W79,V80,W80,V81,W81)</f>
        <v>Drei - Null</v>
      </c>
      <c r="N79" s="63"/>
      <c r="O79" s="63"/>
      <c r="P79" s="63"/>
      <c r="Q79" s="63"/>
      <c r="R79" s="64" t="s">
        <v>62</v>
      </c>
      <c r="U79" t="str">
        <f>MID($D$1,5,1)</f>
        <v/>
      </c>
      <c r="V79" t="str">
        <f t="shared" si="19"/>
        <v/>
      </c>
      <c r="W79" t="str">
        <f t="shared" si="17"/>
        <v/>
      </c>
    </row>
    <row r="80" spans="1:23" x14ac:dyDescent="0.25">
      <c r="A80" s="65" t="s">
        <v>63</v>
      </c>
      <c r="B80" s="57"/>
      <c r="C80" s="57"/>
      <c r="D80" s="57"/>
      <c r="E80" s="57"/>
      <c r="F80" s="57"/>
      <c r="I80" t="str">
        <f>MID($D$1,6,1)</f>
        <v/>
      </c>
      <c r="J80" t="str">
        <f t="shared" si="18"/>
        <v/>
      </c>
      <c r="K80" t="str">
        <f t="shared" si="16"/>
        <v/>
      </c>
      <c r="M80" s="65" t="s">
        <v>63</v>
      </c>
      <c r="N80" s="57"/>
      <c r="O80" s="57"/>
      <c r="P80" s="57"/>
      <c r="Q80" s="57"/>
      <c r="R80" s="57"/>
      <c r="U80" t="str">
        <f>MID($D$1,6,1)</f>
        <v/>
      </c>
      <c r="V80" t="str">
        <f t="shared" si="19"/>
        <v/>
      </c>
      <c r="W80" t="str">
        <f t="shared" si="17"/>
        <v/>
      </c>
    </row>
    <row r="81" spans="1:23" ht="6" customHeight="1" x14ac:dyDescent="0.25">
      <c r="A81" s="57"/>
      <c r="B81" s="57"/>
      <c r="C81" s="57"/>
      <c r="D81" s="57"/>
      <c r="E81" s="57"/>
      <c r="F81" s="57"/>
      <c r="I81" t="str">
        <f>MID($D$1,7,1)</f>
        <v/>
      </c>
      <c r="J81" t="str">
        <f t="shared" si="18"/>
        <v/>
      </c>
      <c r="K81" t="str">
        <f t="shared" si="16"/>
        <v/>
      </c>
      <c r="M81" s="57"/>
      <c r="N81" s="57"/>
      <c r="O81" s="57"/>
      <c r="P81" s="57"/>
      <c r="Q81" s="57"/>
      <c r="R81" s="57"/>
      <c r="U81" t="str">
        <f>MID($D$1,7,1)</f>
        <v/>
      </c>
      <c r="V81" t="str">
        <f t="shared" si="19"/>
        <v/>
      </c>
      <c r="W81" t="str">
        <f t="shared" si="17"/>
        <v/>
      </c>
    </row>
    <row r="82" spans="1:23" ht="6.75" customHeight="1" x14ac:dyDescent="0.25">
      <c r="A82" s="66"/>
      <c r="B82" s="66"/>
      <c r="C82" s="66"/>
      <c r="D82" s="66"/>
      <c r="E82" s="66"/>
      <c r="F82" s="66"/>
      <c r="G82" s="12"/>
      <c r="I82" t="str">
        <f>MID($D$1,8,1)</f>
        <v/>
      </c>
      <c r="J82" t="str">
        <f t="shared" si="18"/>
        <v/>
      </c>
      <c r="K82" t="str">
        <f t="shared" si="16"/>
        <v/>
      </c>
      <c r="M82" s="66"/>
      <c r="N82" s="66"/>
      <c r="O82" s="66"/>
      <c r="P82" s="66"/>
      <c r="Q82" s="66"/>
      <c r="R82" s="66"/>
      <c r="S82" s="12"/>
      <c r="U82" t="str">
        <f>MID($D$1,8,1)</f>
        <v/>
      </c>
      <c r="V82" t="str">
        <f t="shared" si="19"/>
        <v/>
      </c>
      <c r="W82" t="str">
        <f t="shared" si="17"/>
        <v/>
      </c>
    </row>
    <row r="83" spans="1:23" x14ac:dyDescent="0.25">
      <c r="A83" s="65" t="s">
        <v>64</v>
      </c>
      <c r="B83" s="57"/>
      <c r="C83" s="57"/>
      <c r="D83" s="57"/>
      <c r="E83" s="57"/>
      <c r="F83" s="57"/>
      <c r="I83" t="str">
        <f>MID($D$1,9,1)</f>
        <v/>
      </c>
      <c r="J83" t="str">
        <f t="shared" si="18"/>
        <v/>
      </c>
      <c r="M83" s="65" t="s">
        <v>64</v>
      </c>
      <c r="N83" s="57"/>
      <c r="O83" s="57"/>
      <c r="P83" s="57"/>
      <c r="Q83" s="57"/>
      <c r="R83" s="57"/>
      <c r="U83" t="str">
        <f>MID($D$1,9,1)</f>
        <v/>
      </c>
      <c r="V83" t="str">
        <f t="shared" si="19"/>
        <v/>
      </c>
    </row>
    <row r="84" spans="1:23" ht="15.75" x14ac:dyDescent="0.25">
      <c r="A84" s="67" t="str">
        <f>Spielplan!P12</f>
        <v>FSV Schwenningen</v>
      </c>
      <c r="B84" s="67"/>
      <c r="C84" s="67"/>
      <c r="D84" s="67"/>
      <c r="E84" s="67"/>
      <c r="F84" s="67"/>
      <c r="G84" s="67"/>
      <c r="M84" s="67" t="str">
        <f>Spielplan!P13</f>
        <v>SC 04 Tuttlingen</v>
      </c>
      <c r="N84" s="67"/>
      <c r="O84" s="67"/>
      <c r="P84" s="67"/>
      <c r="Q84" s="67"/>
      <c r="R84" s="67"/>
      <c r="S84" s="67"/>
    </row>
    <row r="85" spans="1:23" ht="18.75" customHeight="1" x14ac:dyDescent="0.25">
      <c r="A85" s="65" t="s">
        <v>65</v>
      </c>
      <c r="B85" s="57"/>
      <c r="C85" s="57"/>
      <c r="D85" s="68"/>
      <c r="E85" s="57"/>
      <c r="F85" s="57"/>
      <c r="I85" s="69">
        <v>1</v>
      </c>
      <c r="J85" t="s">
        <v>66</v>
      </c>
      <c r="M85" s="65" t="s">
        <v>65</v>
      </c>
      <c r="N85" s="57"/>
      <c r="O85" s="57"/>
      <c r="P85" s="68"/>
      <c r="Q85" s="57"/>
      <c r="R85" s="57"/>
      <c r="U85" s="69">
        <v>1</v>
      </c>
      <c r="V85" t="s">
        <v>66</v>
      </c>
    </row>
    <row r="86" spans="1:23" ht="15.75" x14ac:dyDescent="0.25">
      <c r="A86" s="67" t="s">
        <v>67</v>
      </c>
      <c r="B86" s="67" t="str">
        <f>Spielplan!A2</f>
        <v>Fußball Hallenspieltag für F-Junioren- Mannschaften</v>
      </c>
      <c r="C86" s="67"/>
      <c r="D86" s="67"/>
      <c r="E86" s="67"/>
      <c r="F86" s="67"/>
      <c r="G86" s="67"/>
      <c r="I86" s="69">
        <v>2</v>
      </c>
      <c r="J86" s="69" t="s">
        <v>68</v>
      </c>
      <c r="M86" s="67" t="s">
        <v>67</v>
      </c>
      <c r="N86" s="67" t="str">
        <f>Spielplan!A2</f>
        <v>Fußball Hallenspieltag für F-Junioren- Mannschaften</v>
      </c>
      <c r="O86" s="67"/>
      <c r="P86" s="67"/>
      <c r="Q86" s="67"/>
      <c r="R86" s="67"/>
      <c r="S86" s="67"/>
      <c r="U86" s="69">
        <v>2</v>
      </c>
      <c r="V86" s="69" t="s">
        <v>68</v>
      </c>
    </row>
    <row r="87" spans="1:23" ht="15.75" x14ac:dyDescent="0.25">
      <c r="A87" s="67" t="str">
        <f>Spielplan!A3</f>
        <v>Am Sonntag den 13.03.2022 in der Leintalhalle in Frittlingen</v>
      </c>
      <c r="B87" s="67"/>
      <c r="C87" s="67"/>
      <c r="D87" s="67"/>
      <c r="E87" s="67"/>
      <c r="F87" s="67"/>
      <c r="G87" s="67"/>
      <c r="I87" s="69">
        <v>3</v>
      </c>
      <c r="J87" s="69" t="s">
        <v>69</v>
      </c>
      <c r="M87" s="67" t="str">
        <f>Spielplan!A3</f>
        <v>Am Sonntag den 13.03.2022 in der Leintalhalle in Frittlingen</v>
      </c>
      <c r="N87" s="67"/>
      <c r="O87" s="67"/>
      <c r="P87" s="67"/>
      <c r="Q87" s="67"/>
      <c r="R87" s="67"/>
      <c r="S87" s="67"/>
      <c r="U87" s="69">
        <v>3</v>
      </c>
      <c r="V87" s="69" t="s">
        <v>69</v>
      </c>
    </row>
    <row r="88" spans="1:23" ht="18" customHeight="1" x14ac:dyDescent="0.25">
      <c r="A88" s="65" t="s">
        <v>70</v>
      </c>
      <c r="B88" s="57"/>
      <c r="C88" s="57"/>
      <c r="D88" s="57"/>
      <c r="E88" s="57"/>
      <c r="F88" s="57"/>
      <c r="I88" s="69">
        <v>4</v>
      </c>
      <c r="J88" s="69" t="s">
        <v>71</v>
      </c>
      <c r="M88" s="65" t="s">
        <v>70</v>
      </c>
      <c r="N88" s="57"/>
      <c r="O88" s="57"/>
      <c r="P88" s="57"/>
      <c r="Q88" s="57"/>
      <c r="R88" s="57"/>
      <c r="U88" s="69">
        <v>4</v>
      </c>
      <c r="V88" s="69" t="s">
        <v>71</v>
      </c>
    </row>
    <row r="89" spans="1:23" ht="5.25" customHeight="1" x14ac:dyDescent="0.25">
      <c r="A89" s="57"/>
      <c r="B89" s="57"/>
      <c r="C89" s="57"/>
      <c r="D89" s="57"/>
      <c r="E89" s="57"/>
      <c r="F89" s="57"/>
      <c r="I89" s="69">
        <v>5</v>
      </c>
      <c r="J89" s="69" t="s">
        <v>72</v>
      </c>
      <c r="M89" s="57"/>
      <c r="N89" s="57"/>
      <c r="O89" s="57"/>
      <c r="P89" s="57"/>
      <c r="Q89" s="57"/>
      <c r="R89" s="57"/>
      <c r="U89" s="69">
        <v>5</v>
      </c>
      <c r="V89" s="69" t="s">
        <v>72</v>
      </c>
    </row>
    <row r="90" spans="1:23" ht="5.25" customHeight="1" x14ac:dyDescent="0.25">
      <c r="A90" s="57"/>
      <c r="B90" s="57"/>
      <c r="C90" s="57"/>
      <c r="D90" s="57"/>
      <c r="E90" s="57"/>
      <c r="F90" s="57"/>
      <c r="I90" s="69">
        <v>6</v>
      </c>
      <c r="J90" s="69" t="s">
        <v>73</v>
      </c>
      <c r="M90" s="57"/>
      <c r="N90" s="57"/>
      <c r="O90" s="57"/>
      <c r="P90" s="57"/>
      <c r="Q90" s="57"/>
      <c r="R90" s="57"/>
      <c r="U90" s="69">
        <v>6</v>
      </c>
      <c r="V90" s="69" t="s">
        <v>73</v>
      </c>
    </row>
    <row r="91" spans="1:23" x14ac:dyDescent="0.25">
      <c r="A91" s="70" t="s">
        <v>74</v>
      </c>
      <c r="B91" s="57"/>
      <c r="C91" s="70" t="s">
        <v>75</v>
      </c>
      <c r="D91" s="71" t="s">
        <v>76</v>
      </c>
      <c r="E91" s="70"/>
      <c r="F91" s="57"/>
      <c r="I91" s="69">
        <v>7</v>
      </c>
      <c r="J91" s="69" t="s">
        <v>77</v>
      </c>
      <c r="M91" s="70" t="s">
        <v>74</v>
      </c>
      <c r="N91" s="57"/>
      <c r="O91" s="70" t="s">
        <v>75</v>
      </c>
      <c r="P91" s="71" t="s">
        <v>76</v>
      </c>
      <c r="Q91" s="70"/>
      <c r="R91" s="57"/>
      <c r="U91" s="69">
        <v>7</v>
      </c>
      <c r="V91" s="69" t="s">
        <v>77</v>
      </c>
    </row>
    <row r="92" spans="1:23" ht="22.5" customHeight="1" x14ac:dyDescent="0.25">
      <c r="A92" s="67" t="s">
        <v>78</v>
      </c>
      <c r="B92" s="67"/>
      <c r="C92" s="72">
        <f>$C$18</f>
        <v>43898</v>
      </c>
      <c r="D92" s="67"/>
      <c r="E92" s="67"/>
      <c r="F92" s="67"/>
      <c r="I92" s="69">
        <v>8</v>
      </c>
      <c r="J92" s="69" t="s">
        <v>79</v>
      </c>
      <c r="M92" s="67" t="s">
        <v>78</v>
      </c>
      <c r="N92" s="67"/>
      <c r="O92" s="72">
        <f>$C$18</f>
        <v>43898</v>
      </c>
      <c r="P92" s="67"/>
      <c r="Q92" s="67"/>
      <c r="R92" s="67"/>
      <c r="U92" s="69">
        <v>8</v>
      </c>
      <c r="V92" s="69" t="s">
        <v>79</v>
      </c>
    </row>
    <row r="93" spans="1:23" ht="70.5" customHeight="1" x14ac:dyDescent="0.25">
      <c r="A93" s="57"/>
      <c r="B93" s="57"/>
      <c r="C93" s="57"/>
      <c r="D93" s="57"/>
      <c r="E93" s="57"/>
      <c r="F93" s="57"/>
      <c r="I93" s="69">
        <v>9</v>
      </c>
      <c r="J93" s="69" t="s">
        <v>80</v>
      </c>
      <c r="M93" s="57"/>
      <c r="N93" s="57"/>
      <c r="O93" s="57"/>
      <c r="P93" s="57"/>
      <c r="Q93" s="57"/>
      <c r="R93" s="57"/>
      <c r="U93" s="69">
        <v>9</v>
      </c>
      <c r="V93" s="69" t="s">
        <v>80</v>
      </c>
    </row>
  </sheetData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"/>
  <sheetViews>
    <sheetView zoomScale="85" zoomScaleNormal="85" workbookViewId="0">
      <selection activeCell="N36" sqref="N36"/>
    </sheetView>
  </sheetViews>
  <sheetFormatPr baseColWidth="10" defaultRowHeight="15" x14ac:dyDescent="0.25"/>
  <cols>
    <col min="7" max="7" width="29.7109375" customWidth="1"/>
  </cols>
  <sheetData>
    <row r="1" spans="1:14" s="74" customFormat="1" ht="18" x14ac:dyDescent="0.25">
      <c r="A1" s="155" t="str">
        <f>Spielplan!A2</f>
        <v>Fußball Hallenspieltag für F-Junioren- Mannschaften</v>
      </c>
      <c r="B1" s="155"/>
      <c r="C1" s="155"/>
      <c r="D1" s="155"/>
      <c r="E1" s="155"/>
      <c r="F1" s="155"/>
      <c r="G1" s="155"/>
      <c r="H1" s="155" t="str">
        <f>Spielplan!A2</f>
        <v>Fußball Hallenspieltag für F-Junioren- Mannschaften</v>
      </c>
      <c r="I1" s="155"/>
      <c r="J1" s="155"/>
      <c r="K1" s="155"/>
      <c r="L1" s="155"/>
      <c r="M1" s="155"/>
      <c r="N1" s="155"/>
    </row>
    <row r="2" spans="1:14" s="74" customFormat="1" ht="18" x14ac:dyDescent="0.25">
      <c r="A2" s="155" t="str">
        <f>Spielplan!A3</f>
        <v>Am Sonntag den 13.03.2022 in der Leintalhalle in Frittlingen</v>
      </c>
      <c r="B2" s="155"/>
      <c r="C2" s="155"/>
      <c r="D2" s="155"/>
      <c r="E2" s="155"/>
      <c r="F2" s="155"/>
      <c r="G2" s="155"/>
      <c r="H2" s="155" t="str">
        <f>Spielplan!A3</f>
        <v>Am Sonntag den 13.03.2022 in der Leintalhalle in Frittlingen</v>
      </c>
      <c r="I2" s="155"/>
      <c r="J2" s="155"/>
      <c r="K2" s="155"/>
      <c r="L2" s="155"/>
      <c r="M2" s="155"/>
      <c r="N2" s="155"/>
    </row>
    <row r="3" spans="1:14" ht="72" customHeight="1" x14ac:dyDescent="0.55000000000000004">
      <c r="A3" s="75"/>
    </row>
    <row r="4" spans="1:14" ht="59.25" x14ac:dyDescent="0.75">
      <c r="A4" s="156" t="s">
        <v>81</v>
      </c>
      <c r="B4" s="156"/>
      <c r="C4" s="156"/>
      <c r="D4" s="156"/>
      <c r="E4" s="156"/>
      <c r="F4" s="156"/>
      <c r="G4" s="156"/>
      <c r="H4" s="156" t="s">
        <v>82</v>
      </c>
      <c r="I4" s="156"/>
      <c r="J4" s="156"/>
      <c r="K4" s="156"/>
      <c r="L4" s="156"/>
      <c r="M4" s="156"/>
      <c r="N4" s="156"/>
    </row>
    <row r="5" spans="1:14" s="75" customFormat="1" ht="103.9" customHeight="1" x14ac:dyDescent="0.55000000000000004"/>
    <row r="6" spans="1:14" ht="34.5" x14ac:dyDescent="0.25">
      <c r="A6" s="154" t="str">
        <f>Spielplan!F9</f>
        <v>TSG Balingen</v>
      </c>
      <c r="B6" s="154"/>
      <c r="C6" s="154"/>
      <c r="D6" s="154"/>
      <c r="E6" s="154"/>
      <c r="F6" s="154"/>
      <c r="G6" s="154"/>
      <c r="H6" s="154" t="str">
        <f>Spielplan!F10</f>
        <v>Spvgg Aldingen</v>
      </c>
      <c r="I6" s="154"/>
      <c r="J6" s="154"/>
      <c r="K6" s="154"/>
      <c r="L6" s="154"/>
      <c r="M6" s="154"/>
      <c r="N6" s="154"/>
    </row>
    <row r="7" spans="1:14" ht="120" customHeight="1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34.5" x14ac:dyDescent="0.25">
      <c r="A8" s="154" t="str">
        <f>Spielplan!P9</f>
        <v>VFB Bösingen</v>
      </c>
      <c r="B8" s="154"/>
      <c r="C8" s="154"/>
      <c r="D8" s="154"/>
      <c r="E8" s="154"/>
      <c r="F8" s="154"/>
      <c r="G8" s="154"/>
      <c r="H8" s="154" t="str">
        <f>Spielplan!P10</f>
        <v xml:space="preserve">FC Frittlingen </v>
      </c>
      <c r="I8" s="154"/>
      <c r="J8" s="154"/>
      <c r="K8" s="154"/>
      <c r="L8" s="154"/>
      <c r="M8" s="154"/>
      <c r="N8" s="154"/>
    </row>
    <row r="9" spans="1:14" ht="241.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33.6" customHeight="1" x14ac:dyDescent="0.25">
      <c r="A10" s="155" t="str">
        <f>Spielplan!A2</f>
        <v>Fußball Hallenspieltag für F-Junioren- Mannschaften</v>
      </c>
      <c r="B10" s="155"/>
      <c r="C10" s="155"/>
      <c r="D10" s="155"/>
      <c r="E10" s="155"/>
      <c r="F10" s="155"/>
      <c r="G10" s="155"/>
      <c r="H10" s="155" t="str">
        <f>Spielplan!A2</f>
        <v>Fußball Hallenspieltag für F-Junioren- Mannschaften</v>
      </c>
      <c r="I10" s="155"/>
      <c r="J10" s="155"/>
      <c r="K10" s="155"/>
      <c r="L10" s="155"/>
      <c r="M10" s="155"/>
      <c r="N10" s="155"/>
    </row>
    <row r="11" spans="1:14" ht="24.6" customHeight="1" x14ac:dyDescent="0.25">
      <c r="A11" s="155" t="str">
        <f>Spielplan!A3</f>
        <v>Am Sonntag den 13.03.2022 in der Leintalhalle in Frittlingen</v>
      </c>
      <c r="B11" s="155"/>
      <c r="C11" s="155"/>
      <c r="D11" s="155"/>
      <c r="E11" s="155"/>
      <c r="F11" s="155"/>
      <c r="G11" s="155"/>
      <c r="H11" s="155" t="str">
        <f>Spielplan!A3</f>
        <v>Am Sonntag den 13.03.2022 in der Leintalhalle in Frittlingen</v>
      </c>
      <c r="I11" s="155"/>
      <c r="J11" s="155"/>
      <c r="K11" s="155"/>
      <c r="L11" s="155"/>
      <c r="M11" s="155"/>
      <c r="N11" s="155"/>
    </row>
    <row r="12" spans="1:14" ht="13.9" customHeight="1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6.149999999999999" customHeight="1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9.25" x14ac:dyDescent="0.75">
      <c r="A14" s="156" t="s">
        <v>83</v>
      </c>
      <c r="B14" s="156"/>
      <c r="C14" s="156"/>
      <c r="D14" s="156"/>
      <c r="E14" s="156"/>
      <c r="F14" s="156"/>
      <c r="G14" s="156"/>
      <c r="H14" s="156" t="s">
        <v>84</v>
      </c>
      <c r="I14" s="156"/>
      <c r="J14" s="156"/>
      <c r="K14" s="156"/>
      <c r="L14" s="156"/>
      <c r="M14" s="156"/>
      <c r="N14" s="156"/>
    </row>
    <row r="15" spans="1:14" ht="44.25" x14ac:dyDescent="0.55000000000000004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 ht="34.5" x14ac:dyDescent="0.25">
      <c r="A16" s="154" t="str">
        <f>Spielplan!F11</f>
        <v>SV Horgen</v>
      </c>
      <c r="B16" s="154"/>
      <c r="C16" s="154"/>
      <c r="D16" s="154"/>
      <c r="E16" s="154"/>
      <c r="F16" s="154"/>
      <c r="G16" s="154"/>
      <c r="H16" s="154" t="str">
        <f>Spielplan!F12</f>
        <v xml:space="preserve">SV Spaichingen </v>
      </c>
      <c r="I16" s="154"/>
      <c r="J16" s="154"/>
      <c r="K16" s="154"/>
      <c r="L16" s="154"/>
      <c r="M16" s="154"/>
      <c r="N16" s="154"/>
    </row>
    <row r="17" spans="1:14" ht="76.150000000000006" customHeight="1" x14ac:dyDescent="0.4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88.9" customHeight="1" x14ac:dyDescent="0.25">
      <c r="A18" s="154" t="str">
        <f>Spielplan!P11</f>
        <v>FV 08 Rottweil</v>
      </c>
      <c r="B18" s="154"/>
      <c r="C18" s="154"/>
      <c r="D18" s="154"/>
      <c r="E18" s="154"/>
      <c r="F18" s="154"/>
      <c r="G18" s="154"/>
      <c r="H18" s="154" t="str">
        <f>Spielplan!P12</f>
        <v>FSV Schwenningen</v>
      </c>
      <c r="I18" s="154"/>
      <c r="J18" s="154"/>
      <c r="K18" s="154"/>
      <c r="L18" s="154"/>
      <c r="M18" s="154"/>
      <c r="N18" s="154"/>
    </row>
    <row r="19" spans="1:14" ht="55.9" customHeight="1" x14ac:dyDescent="0.55000000000000004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03.15" customHeight="1" x14ac:dyDescent="0.25">
      <c r="A20" s="154" t="str">
        <f>Spielplan!F13</f>
        <v>SC Wellendingen</v>
      </c>
      <c r="B20" s="154"/>
      <c r="C20" s="154"/>
      <c r="D20" s="154"/>
      <c r="E20" s="154"/>
      <c r="F20" s="154"/>
      <c r="G20" s="154"/>
      <c r="H20" s="154" t="str">
        <f>Spielplan!P13</f>
        <v>SC 04 Tuttlingen</v>
      </c>
      <c r="I20" s="154"/>
      <c r="J20" s="154"/>
      <c r="K20" s="154"/>
      <c r="L20" s="154"/>
      <c r="M20" s="154"/>
      <c r="N20" s="154"/>
    </row>
  </sheetData>
  <mergeCells count="22">
    <mergeCell ref="A14:G14"/>
    <mergeCell ref="H14:N14"/>
    <mergeCell ref="A16:G16"/>
    <mergeCell ref="H16:N16"/>
    <mergeCell ref="A18:G18"/>
    <mergeCell ref="H18:N18"/>
    <mergeCell ref="A20:G20"/>
    <mergeCell ref="H20:N20"/>
    <mergeCell ref="A1:G1"/>
    <mergeCell ref="H1:N1"/>
    <mergeCell ref="A2:G2"/>
    <mergeCell ref="H2:N2"/>
    <mergeCell ref="A4:G4"/>
    <mergeCell ref="H4:N4"/>
    <mergeCell ref="A6:G6"/>
    <mergeCell ref="H6:N6"/>
    <mergeCell ref="A8:G8"/>
    <mergeCell ref="H8:N8"/>
    <mergeCell ref="A10:G10"/>
    <mergeCell ref="H10:N10"/>
    <mergeCell ref="A11:G11"/>
    <mergeCell ref="H11:N11"/>
  </mergeCells>
  <pageMargins left="0.23622047244094491" right="0.23622047244094491" top="1.1417322834645669" bottom="0.55118110236220474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Spielplan</vt:lpstr>
      <vt:lpstr>Tabelle (2)</vt:lpstr>
      <vt:lpstr>Tabelle</vt:lpstr>
      <vt:lpstr>Quittungen</vt:lpstr>
      <vt:lpstr>Kabinenbeschriftung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Haas</dc:creator>
  <cp:lastModifiedBy>Roger Braun</cp:lastModifiedBy>
  <cp:lastPrinted>2022-02-08T20:22:28Z</cp:lastPrinted>
  <dcterms:created xsi:type="dcterms:W3CDTF">2017-03-14T08:33:35Z</dcterms:created>
  <dcterms:modified xsi:type="dcterms:W3CDTF">2022-02-08T20:33:23Z</dcterms:modified>
</cp:coreProperties>
</file>